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wing\AppData\Local\Microsoft\Windows\INetCache\Content.Outlook\LN10KEB7\"/>
    </mc:Choice>
  </mc:AlternateContent>
  <bookViews>
    <workbookView xWindow="0" yWindow="0" windowWidth="19200" windowHeight="7050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G57" i="4"/>
  <c r="G46" i="4"/>
  <c r="G39" i="4"/>
  <c r="F11" i="4"/>
  <c r="H12" i="2"/>
  <c r="I12" i="2"/>
  <c r="J12" i="2"/>
  <c r="K12" i="2"/>
  <c r="K69" i="4"/>
  <c r="K64" i="4" s="1"/>
  <c r="L54" i="4"/>
  <c r="L53" i="4"/>
  <c r="L52" i="4"/>
  <c r="L51" i="4"/>
  <c r="K9" i="2"/>
  <c r="J9" i="2"/>
  <c r="I9" i="2"/>
  <c r="H9" i="2"/>
  <c r="G9" i="2"/>
  <c r="C8" i="4"/>
  <c r="I13" i="4" s="1"/>
  <c r="D8" i="4"/>
  <c r="K87" i="4"/>
  <c r="J87" i="4"/>
  <c r="I87" i="4"/>
  <c r="H87" i="4"/>
  <c r="G87" i="4"/>
  <c r="L86" i="4"/>
  <c r="L85" i="4"/>
  <c r="L84" i="4"/>
  <c r="K62" i="4"/>
  <c r="I68" i="4"/>
  <c r="J62" i="4"/>
  <c r="H68" i="4"/>
  <c r="I62" i="4"/>
  <c r="G68" i="4"/>
  <c r="H62" i="4"/>
  <c r="F68" i="4"/>
  <c r="G62" i="4"/>
  <c r="E68" i="4"/>
  <c r="L61" i="4"/>
  <c r="L60" i="4"/>
  <c r="L59" i="4"/>
  <c r="K55" i="4"/>
  <c r="I67" i="4"/>
  <c r="J55" i="4"/>
  <c r="H67" i="4"/>
  <c r="I55" i="4"/>
  <c r="G67" i="4"/>
  <c r="H55" i="4"/>
  <c r="F67" i="4"/>
  <c r="G55" i="4"/>
  <c r="E67" i="4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/>
  <c r="O8" i="4"/>
  <c r="O5" i="4"/>
  <c r="O4" i="4"/>
  <c r="L55" i="4"/>
  <c r="J67" i="4"/>
  <c r="L67" i="4"/>
  <c r="L62" i="4"/>
  <c r="J68" i="4"/>
  <c r="L68" i="4"/>
  <c r="L87" i="4"/>
  <c r="C23" i="2"/>
  <c r="F23" i="2" s="1"/>
  <c r="G11" i="2"/>
  <c r="H11" i="2"/>
  <c r="I11" i="2"/>
  <c r="J11" i="2"/>
  <c r="F10" i="2"/>
  <c r="G31" i="4" s="1"/>
  <c r="K11" i="2"/>
  <c r="H26" i="4" l="1"/>
  <c r="F65" i="4" s="1"/>
  <c r="G13" i="4"/>
  <c r="J13" i="4"/>
  <c r="K26" i="4"/>
  <c r="K13" i="4"/>
  <c r="I26" i="4"/>
  <c r="G26" i="4"/>
  <c r="G48" i="4" s="1"/>
  <c r="H13" i="4"/>
  <c r="S8" i="4"/>
  <c r="J26" i="4"/>
  <c r="J58" i="4" s="1"/>
  <c r="K70" i="4"/>
  <c r="K71" i="4"/>
  <c r="K32" i="4"/>
  <c r="H28" i="4"/>
  <c r="H27" i="4"/>
  <c r="H35" i="4"/>
  <c r="J31" i="4"/>
  <c r="J32" i="4"/>
  <c r="K33" i="4"/>
  <c r="J30" i="4"/>
  <c r="G28" i="4"/>
  <c r="I27" i="4"/>
  <c r="H33" i="4"/>
  <c r="I33" i="4"/>
  <c r="K29" i="4"/>
  <c r="H32" i="4"/>
  <c r="G29" i="4"/>
  <c r="J35" i="4"/>
  <c r="H34" i="4"/>
  <c r="K31" i="4"/>
  <c r="I35" i="4"/>
  <c r="I30" i="4"/>
  <c r="I31" i="4"/>
  <c r="G27" i="4"/>
  <c r="G35" i="4"/>
  <c r="J29" i="4"/>
  <c r="K27" i="4"/>
  <c r="I28" i="4"/>
  <c r="H31" i="4"/>
  <c r="G33" i="4"/>
  <c r="J28" i="4"/>
  <c r="K34" i="4"/>
  <c r="K35" i="4"/>
  <c r="G30" i="4"/>
  <c r="G32" i="4"/>
  <c r="L32" i="4" s="1"/>
  <c r="J34" i="4"/>
  <c r="I29" i="4"/>
  <c r="K30" i="4"/>
  <c r="I32" i="4"/>
  <c r="J33" i="4"/>
  <c r="J27" i="4"/>
  <c r="H30" i="4"/>
  <c r="K28" i="4"/>
  <c r="G34" i="4"/>
  <c r="I34" i="4"/>
  <c r="H29" i="4"/>
  <c r="H40" i="4" l="1"/>
  <c r="H58" i="4"/>
  <c r="H48" i="4"/>
  <c r="H83" i="4"/>
  <c r="E65" i="4"/>
  <c r="G83" i="4"/>
  <c r="I40" i="4"/>
  <c r="I58" i="4"/>
  <c r="K83" i="4"/>
  <c r="K48" i="4"/>
  <c r="K58" i="4"/>
  <c r="K40" i="4"/>
  <c r="I65" i="4"/>
  <c r="G65" i="4"/>
  <c r="I83" i="4"/>
  <c r="I48" i="4"/>
  <c r="G58" i="4"/>
  <c r="G40" i="4"/>
  <c r="K72" i="4"/>
  <c r="J83" i="4"/>
  <c r="J48" i="4"/>
  <c r="J40" i="4"/>
  <c r="H65" i="4"/>
  <c r="L31" i="4"/>
  <c r="K36" i="4"/>
  <c r="H36" i="4"/>
  <c r="L28" i="4"/>
  <c r="L30" i="4"/>
  <c r="J36" i="4"/>
  <c r="L35" i="4"/>
  <c r="L29" i="4"/>
  <c r="G36" i="4"/>
  <c r="L27" i="4"/>
  <c r="L33" i="4"/>
  <c r="L34" i="4"/>
  <c r="I36" i="4"/>
  <c r="G41" i="4" l="1"/>
  <c r="E66" i="4"/>
  <c r="E71" i="4"/>
  <c r="L36" i="4"/>
  <c r="J66" i="4" s="1"/>
  <c r="G66" i="4"/>
  <c r="I41" i="4"/>
  <c r="I44" i="4" s="1"/>
  <c r="G69" i="4" s="1"/>
  <c r="G70" i="4" s="1"/>
  <c r="G71" i="4"/>
  <c r="J41" i="4"/>
  <c r="J44" i="4" s="1"/>
  <c r="H69" i="4" s="1"/>
  <c r="H66" i="4"/>
  <c r="H71" i="4"/>
  <c r="H41" i="4"/>
  <c r="H44" i="4" s="1"/>
  <c r="F69" i="4" s="1"/>
  <c r="F66" i="4"/>
  <c r="F71" i="4"/>
  <c r="I66" i="4"/>
  <c r="K41" i="4"/>
  <c r="K44" i="4" s="1"/>
  <c r="I69" i="4" s="1"/>
  <c r="I71" i="4"/>
  <c r="G44" i="4" l="1"/>
  <c r="L41" i="4"/>
  <c r="I70" i="4"/>
  <c r="I72" i="4" s="1"/>
  <c r="J71" i="4"/>
  <c r="L71" i="4" s="1"/>
  <c r="F9" i="4"/>
  <c r="H70" i="4"/>
  <c r="H72" i="4" s="1"/>
  <c r="G72" i="4"/>
  <c r="L66" i="4"/>
  <c r="F70" i="4"/>
  <c r="F72" i="4" s="1"/>
  <c r="M66" i="4" l="1"/>
  <c r="L44" i="4"/>
  <c r="J69" i="4" s="1"/>
  <c r="E69" i="4"/>
  <c r="E70" i="4" s="1"/>
  <c r="E72" i="4" s="1"/>
  <c r="L69" i="4" l="1"/>
  <c r="L70" i="4" s="1"/>
  <c r="L72" i="4" s="1"/>
  <c r="J70" i="4"/>
  <c r="J72" i="4" s="1"/>
</calcChain>
</file>

<file path=xl/sharedStrings.xml><?xml version="1.0" encoding="utf-8"?>
<sst xmlns="http://schemas.openxmlformats.org/spreadsheetml/2006/main" count="119" uniqueCount="92">
  <si>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</si>
  <si>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</si>
  <si>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</si>
  <si>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</si>
  <si>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</si>
  <si>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</si>
  <si>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</si>
  <si>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</si>
  <si>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</si>
  <si>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</si>
  <si>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</si>
  <si>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</si>
  <si>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</si>
  <si>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</si>
  <si>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</si>
  <si>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</si>
  <si>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</si>
  <si>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</si>
  <si>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</si>
  <si>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</si>
  <si>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</si>
  <si>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PhD Student</t>
  </si>
  <si>
    <t>Role in the project</t>
  </si>
  <si>
    <t>Total</t>
  </si>
  <si>
    <t>Pictures from Prisma</t>
  </si>
  <si>
    <t>E-mail address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</si>
  <si>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</si>
  <si>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</si>
  <si>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</si>
  <si>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</si>
  <si>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</si>
  <si>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Resekostnader</t>
  </si>
  <si>
    <t>Publikationer</t>
  </si>
  <si>
    <t>Driftskostnader och Mtrl</t>
  </si>
  <si>
    <t>osv</t>
  </si>
  <si>
    <t>ANSÖKAN - VETENSKAPSRÅDET</t>
  </si>
  <si>
    <t>Personer att bjuda in till ansökan=Prefekt</t>
  </si>
  <si>
    <t>Avd.chef</t>
  </si>
  <si>
    <t>Ekonom</t>
  </si>
  <si>
    <t>Projekttitel</t>
  </si>
  <si>
    <t>Projektledare</t>
  </si>
  <si>
    <t>Projekttid</t>
  </si>
  <si>
    <t>Antal år</t>
  </si>
  <si>
    <t>Beräknad projekttid</t>
  </si>
  <si>
    <t>Klassificeringar</t>
  </si>
  <si>
    <t>SCB-kod</t>
  </si>
  <si>
    <t>Doktorander</t>
  </si>
  <si>
    <t>Personalplanering</t>
  </si>
  <si>
    <t>Alla belopp ska vara i hela kronor (inte tkr)</t>
  </si>
  <si>
    <t>Beräkning av lönekostnader, ska inte registreras i PRISMA</t>
  </si>
  <si>
    <t>Månadslön</t>
  </si>
  <si>
    <t>% av heltid i projektet</t>
  </si>
  <si>
    <t>Sätt X för</t>
  </si>
  <si>
    <t>Befattning</t>
  </si>
  <si>
    <t>Namn</t>
  </si>
  <si>
    <t>doktorand</t>
  </si>
  <si>
    <t>Budget och forskningsresurser</t>
  </si>
  <si>
    <t>Informationen nedan ska registreras i PRISMA</t>
  </si>
  <si>
    <t>Personal i projektet</t>
  </si>
  <si>
    <t>Roll i projektet</t>
  </si>
  <si>
    <t>Aktivitets-grad</t>
  </si>
  <si>
    <t>% av lönen</t>
  </si>
  <si>
    <t>Övriga kostnader</t>
  </si>
  <si>
    <t>Typ av lokal</t>
  </si>
  <si>
    <t>Kontorslokaler</t>
  </si>
  <si>
    <t>VR: "Exempelvis förbrukningsmaterial, resor inklusive vistelser vid forskningsanläggningar, publiceringskostnader och mindre utrustning"</t>
  </si>
  <si>
    <t>Beskrivning</t>
  </si>
  <si>
    <t>Avskrivningar utrustning</t>
  </si>
  <si>
    <t>Avskrivning</t>
  </si>
  <si>
    <t>Investering/5 år=Avskrivning</t>
  </si>
  <si>
    <t>(alt 3 år)</t>
  </si>
  <si>
    <t>Total kostnad för projektet</t>
  </si>
  <si>
    <t>Specificerade kostnader</t>
  </si>
  <si>
    <t>Totalt, sökt</t>
  </si>
  <si>
    <t>Annan kostnad</t>
  </si>
  <si>
    <t>Total kostnad</t>
  </si>
  <si>
    <t>Löner</t>
  </si>
  <si>
    <t>Delsumma</t>
  </si>
  <si>
    <t>Indirekt kostnader</t>
  </si>
  <si>
    <t>Total projektkostnad</t>
  </si>
  <si>
    <t>Motivering av budget</t>
  </si>
  <si>
    <t>Beskriv kortfattat de huvudsakliga kostnder du avser att täcka inom ramen för bidragets budget.</t>
  </si>
  <si>
    <t>Annan finansiering för detta projekt</t>
  </si>
  <si>
    <t>Finansiär</t>
  </si>
  <si>
    <t>Sökande/projektledare</t>
  </si>
  <si>
    <t>Typ av bidrag</t>
  </si>
  <si>
    <t>Dnr eller motsv.</t>
  </si>
  <si>
    <t>Endast gula fält ska fyllas i.</t>
  </si>
  <si>
    <t>Medverkande forskare</t>
  </si>
  <si>
    <t>Doktorandsteg</t>
  </si>
  <si>
    <t>Grundlön</t>
  </si>
  <si>
    <t>Reviderad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</si>
</sst>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41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rgb="FF00B050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theme="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/>
      </right>
      <top/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3" fontId="2" fillId="4" borderId="11" xfId="0" applyNumberFormat="1" applyFont="1" applyFill="1" applyBorder="1" applyAlignment="1">
      <alignment horizontal="right" vertical="center" indent="1"/>
    </xf>
    <xf numFmtId="3" fontId="2" fillId="0" borderId="23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2" borderId="28" xfId="0" applyNumberFormat="1" applyFill="1" applyBorder="1" applyAlignment="1" applyProtection="1">
      <alignment horizontal="left" vertical="center" indent="1"/>
      <protection locked="0"/>
    </xf>
    <xf numFmtId="14" fontId="0" fillId="0" borderId="25" xfId="0" applyNumberFormat="1" applyFill="1" applyBorder="1" applyAlignment="1">
      <alignment horizontal="center" vertical="center"/>
    </xf>
    <xf numFmtId="14" fontId="0" fillId="0" borderId="27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6" xfId="0" applyNumberFormat="1" applyFill="1" applyBorder="1" applyAlignment="1" applyProtection="1">
      <alignment horizontal="right" vertical="center" indent="1"/>
      <protection locked="0"/>
    </xf>
    <xf numFmtId="3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0" fontId="17" fillId="2" borderId="29" xfId="0" applyNumberFormat="1" applyFont="1" applyFill="1" applyBorder="1" applyAlignment="1" applyProtection="1">
      <alignment horizontal="left" vertical="center" indent="1"/>
      <protection locked="0"/>
    </xf>
    <xf numFmtId="0" fontId="17" fillId="2" borderId="30" xfId="0" applyNumberFormat="1" applyFont="1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31" xfId="0" applyNumberFormat="1" applyFill="1" applyBorder="1" applyAlignment="1" applyProtection="1">
      <alignment horizontal="right" vertical="center" indent="1"/>
      <protection locked="0"/>
    </xf>
    <xf numFmtId="0" fontId="0" fillId="2" borderId="25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3" fontId="0" fillId="0" borderId="35" xfId="0" applyNumberForma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wrapText="1" indent="1"/>
    </xf>
    <xf numFmtId="0" fontId="1" fillId="3" borderId="36" xfId="0" quotePrefix="1" applyFont="1" applyFill="1" applyBorder="1" applyAlignment="1">
      <alignment horizontal="left" vertical="center" indent="1"/>
    </xf>
    <xf numFmtId="0" fontId="1" fillId="3" borderId="37" xfId="0" applyFont="1" applyFill="1" applyBorder="1" applyAlignment="1">
      <alignment horizontal="left" vertical="center" indent="1"/>
    </xf>
    <xf numFmtId="0" fontId="1" fillId="3" borderId="37" xfId="0" applyFont="1" applyFill="1" applyBorder="1" applyAlignment="1">
      <alignment horizontal="left" vertical="center" wrapText="1" indent="1"/>
    </xf>
    <xf numFmtId="0" fontId="1" fillId="3" borderId="37" xfId="0" applyFont="1" applyFill="1" applyBorder="1" applyAlignment="1">
      <alignment horizontal="left" vertical="top" wrapText="1" inden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 indent="1"/>
    </xf>
    <xf numFmtId="0" fontId="0" fillId="0" borderId="37" xfId="0" applyFill="1" applyBorder="1" applyAlignment="1">
      <alignment horizontal="left" vertical="center" indent="1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0" borderId="37" xfId="0" applyNumberFormat="1" applyFill="1" applyBorder="1" applyAlignment="1">
      <alignment horizontal="right" vertical="center" indent="1"/>
    </xf>
    <xf numFmtId="9" fontId="0" fillId="0" borderId="39" xfId="0" applyNumberFormat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9" fontId="2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3" fontId="0" fillId="2" borderId="32" xfId="0" applyNumberFormat="1" applyFill="1" applyBorder="1" applyAlignment="1" applyProtection="1">
      <alignment horizontal="left" vertical="center" wrapText="1" indent="1"/>
      <protection locked="0"/>
    </xf>
    <xf numFmtId="3" fontId="0" fillId="2" borderId="33" xfId="0" applyNumberFormat="1" applyFill="1" applyBorder="1" applyAlignment="1" applyProtection="1">
      <alignment horizontal="left" vertical="center" wrapText="1" indent="1"/>
      <protection locked="0"/>
    </xf>
    <xf numFmtId="3" fontId="0" fillId="2" borderId="34" xfId="0" applyNumberFormat="1" applyFill="1" applyBorder="1" applyAlignment="1" applyProtection="1">
      <alignment horizontal="left" vertical="center" wrapText="1" indent="1"/>
      <protection locked="0"/>
    </xf>
    <xf numFmtId="3" fontId="0" fillId="2" borderId="32" xfId="0" applyNumberFormat="1" applyFill="1" applyBorder="1" applyAlignment="1" applyProtection="1">
      <alignment horizontal="left" vertical="center" indent="1"/>
      <protection locked="0"/>
    </xf>
    <xf numFmtId="3" fontId="0" fillId="2" borderId="33" xfId="0" applyNumberFormat="1" applyFill="1" applyBorder="1" applyAlignment="1" applyProtection="1">
      <alignment horizontal="left" vertical="center" indent="1"/>
      <protection locked="0"/>
    </xf>
    <xf numFmtId="49" fontId="0" fillId="2" borderId="32" xfId="0" applyNumberFormat="1" applyFill="1" applyBorder="1" applyAlignment="1" applyProtection="1">
      <alignment horizontal="left" vertical="center" indent="1"/>
      <protection locked="0"/>
    </xf>
    <xf numFmtId="49" fontId="0" fillId="2" borderId="34" xfId="0" applyNumberFormat="1" applyFill="1" applyBorder="1" applyAlignment="1" applyProtection="1">
      <alignment horizontal="left" vertical="center" indent="1"/>
      <protection locked="0"/>
    </xf>
    <xf numFmtId="3" fontId="0" fillId="2" borderId="34" xfId="0" applyNumberFormat="1" applyFill="1" applyBorder="1" applyAlignment="1" applyProtection="1">
      <alignment horizontal="left" vertical="center" indent="1"/>
      <protection locked="0"/>
    </xf>
    <xf numFmtId="3" fontId="0" fillId="0" borderId="32" xfId="0" applyNumberFormat="1" applyFill="1" applyBorder="1" applyAlignment="1" applyProtection="1">
      <alignment horizontal="left" vertical="center" indent="1"/>
      <protection locked="0"/>
    </xf>
    <xf numFmtId="3" fontId="0" fillId="0" borderId="33" xfId="0" applyNumberFormat="1" applyFill="1" applyBorder="1" applyAlignment="1" applyProtection="1">
      <alignment horizontal="left" vertical="center" indent="1"/>
      <protection locked="0"/>
    </xf>
    <xf numFmtId="49" fontId="18" fillId="0" borderId="32" xfId="2" applyNumberFormat="1" applyFill="1" applyBorder="1" applyAlignment="1" applyProtection="1">
      <alignment horizontal="left" vertical="center" indent="1"/>
      <protection locked="0"/>
    </xf>
    <xf numFmtId="49" fontId="0" fillId="0" borderId="34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134303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134779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156926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18891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71919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zoomScaleNormal="100" workbookViewId="0">
      <selection activeCell="I7" sqref="I7:L7"/>
    </sheetView>
  </sheetViews>
  <sheetFormatPr defaultColWidth="9.1796875" defaultRowHeight="17.5" x14ac:dyDescent="0.25"/>
  <cols>
    <col min="1" max="1" width="4.54296875" style="2" customWidth="1"/>
    <col min="2" max="2" width="19" style="3" customWidth="1"/>
    <col min="3" max="4" width="12.7265625" style="3" customWidth="1"/>
    <col min="5" max="11" width="11.81640625" style="3" customWidth="1"/>
    <col min="12" max="12" width="12.7265625" style="3" customWidth="1"/>
    <col min="13" max="13" width="12.81640625" style="3" customWidth="1"/>
    <col min="14" max="14" width="15.7265625" style="4" customWidth="1"/>
    <col min="15" max="15" width="9.453125" style="3" customWidth="1"/>
    <col min="16" max="16" width="3.54296875" style="3" customWidth="1"/>
    <col min="17" max="17" width="4.1796875" style="3" customWidth="1"/>
    <col min="18" max="18" width="12.1796875" style="3" customWidth="1"/>
    <col min="19" max="19" width="9.453125" style="3" customWidth="1"/>
    <col min="20" max="20" width="3.54296875" style="3" customWidth="1"/>
    <col min="21" max="21" width="9.1796875" style="3"/>
    <col min="22" max="22" width="76.81640625" style="3" customWidth="1"/>
    <col min="23" max="23" width="29.81640625" style="3" bestFit="1" customWidth="1"/>
    <col min="24" max="16384" width="9.1796875" style="3"/>
  </cols>
  <sheetData>
    <row r="2" spans="1:23" ht="18" thickBot="1" x14ac:dyDescent="0.3">
      <c r="B2" s="139" t="s">
        <v>35</v>
      </c>
      <c r="C2" s="2"/>
      <c r="E2" s="3" t="s">
        <v>87</v>
      </c>
      <c r="H2" s="123" t="s">
        <v>36</v>
      </c>
      <c r="K2" s="3" t="s">
        <v>25</v>
      </c>
      <c r="N2" s="1" t="s">
        <v>17</v>
      </c>
      <c r="V2" s="1" t="s">
        <v>19</v>
      </c>
      <c r="W2" s="1"/>
    </row>
    <row r="3" spans="1:23" ht="18.75" customHeight="1" thickBot="1" x14ac:dyDescent="0.3">
      <c r="B3" s="124" t="s">
        <v>39</v>
      </c>
      <c r="C3" s="151"/>
      <c r="D3" s="152"/>
      <c r="E3" s="152"/>
      <c r="F3" s="153"/>
      <c r="H3" s="124" t="s">
        <v>37</v>
      </c>
      <c r="I3" s="154"/>
      <c r="J3" s="155"/>
      <c r="K3" s="156"/>
      <c r="L3" s="157"/>
      <c r="N3" s="72"/>
      <c r="O3" s="73"/>
      <c r="P3" s="74"/>
      <c r="Q3" s="50"/>
      <c r="R3" s="72"/>
      <c r="S3" s="73"/>
      <c r="T3" s="74"/>
      <c r="V3" s="146" t="s">
        <v>20</v>
      </c>
      <c r="W3" s="85"/>
    </row>
    <row r="4" spans="1:23" ht="18" thickBot="1" x14ac:dyDescent="0.3">
      <c r="B4" s="124" t="s">
        <v>40</v>
      </c>
      <c r="C4" s="154"/>
      <c r="D4" s="155"/>
      <c r="E4" s="155"/>
      <c r="F4" s="158"/>
      <c r="H4" s="124" t="s">
        <v>38</v>
      </c>
      <c r="I4" s="159"/>
      <c r="J4" s="160"/>
      <c r="K4" s="161"/>
      <c r="L4" s="162"/>
      <c r="N4" s="75" t="s">
        <v>0</v>
      </c>
      <c r="O4" s="76">
        <f>Konstanter!C10</f>
        <v>0.59599999999999997</v>
      </c>
      <c r="P4" s="77"/>
      <c r="Q4" s="50"/>
      <c r="R4" s="75" t="s">
        <v>2</v>
      </c>
      <c r="S4" s="81"/>
      <c r="T4" s="77"/>
      <c r="V4" s="146"/>
      <c r="W4" s="85"/>
    </row>
    <row r="5" spans="1:23" x14ac:dyDescent="0.25">
      <c r="B5" s="6"/>
      <c r="H5" s="6"/>
      <c r="N5" s="75" t="s">
        <v>1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0.30599999999999999</v>
      </c>
      <c r="T5" s="77"/>
      <c r="V5" s="146"/>
      <c r="W5" s="85"/>
    </row>
    <row r="6" spans="1:23" ht="18" thickBot="1" x14ac:dyDescent="0.3">
      <c r="B6" s="140" t="s">
        <v>41</v>
      </c>
      <c r="H6" s="6" t="s">
        <v>44</v>
      </c>
      <c r="N6" s="86" t="s">
        <v>46</v>
      </c>
      <c r="O6" s="87">
        <v>0.1</v>
      </c>
      <c r="P6" s="77"/>
      <c r="Q6" s="50"/>
      <c r="R6" s="75" t="s">
        <v>4</v>
      </c>
      <c r="S6" s="76">
        <f>Konstanter!C21</f>
        <v>1.6500000000000001E-2</v>
      </c>
      <c r="T6" s="77"/>
      <c r="V6" s="146"/>
      <c r="W6" s="85"/>
    </row>
    <row r="7" spans="1:23" ht="18" thickBot="1" x14ac:dyDescent="0.3">
      <c r="B7" s="124" t="s">
        <v>42</v>
      </c>
      <c r="C7" s="102">
        <v>1</v>
      </c>
      <c r="D7" s="6"/>
      <c r="H7" s="124" t="s">
        <v>45</v>
      </c>
      <c r="I7" s="147"/>
      <c r="J7" s="147"/>
      <c r="K7" s="147"/>
      <c r="L7" s="147"/>
      <c r="N7" s="75"/>
      <c r="O7" s="76"/>
      <c r="P7" s="77"/>
      <c r="Q7" s="50"/>
      <c r="R7" s="75" t="s">
        <v>5</v>
      </c>
      <c r="S7" s="76">
        <f>Konstanter!C22</f>
        <v>3.8100000000000002E-2</v>
      </c>
      <c r="T7" s="77"/>
      <c r="V7" s="146"/>
      <c r="W7" s="85"/>
    </row>
    <row r="8" spans="1:23" ht="18" thickBot="1" x14ac:dyDescent="0.3">
      <c r="B8" s="124" t="s">
        <v>43</v>
      </c>
      <c r="C8" s="103">
        <f>Konstanter!C4</f>
        <v>45658</v>
      </c>
      <c r="D8" s="104" t="str">
        <f>IF(C7&gt;0,YEAR(C8)+C7-1&amp;"-12-31",0)</f>
        <v>2025-12-31</v>
      </c>
      <c r="H8" s="6"/>
      <c r="N8" s="75" t="s">
        <v>14</v>
      </c>
      <c r="O8" s="76">
        <f>Konstanter!C15</f>
        <v>0.12</v>
      </c>
      <c r="P8" s="77"/>
      <c r="Q8" s="50"/>
      <c r="R8" s="75"/>
      <c r="S8" s="82">
        <f>SUM(S5:S7)</f>
        <v>0.36060000000000003</v>
      </c>
      <c r="T8" s="77"/>
    </row>
    <row r="9" spans="1:23" x14ac:dyDescent="0.25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5">
      <c r="B10" s="7" t="s">
        <v>47</v>
      </c>
      <c r="F10" s="3" t="s">
        <v>48</v>
      </c>
      <c r="N10" s="53"/>
      <c r="O10" s="50"/>
      <c r="P10" s="50"/>
      <c r="T10" s="50"/>
    </row>
    <row r="11" spans="1:23" x14ac:dyDescent="0.25">
      <c r="B11" s="3" t="s">
        <v>49</v>
      </c>
      <c r="F11" s="46" t="str">
        <f>IF(MIN(F14:F22)&gt;0,IF(MIN(F14:F22)&lt;1000,"Alla belopp ska vara i hela kronor",""),"")</f>
        <v/>
      </c>
    </row>
    <row r="12" spans="1:23" ht="15.5" x14ac:dyDescent="0.3">
      <c r="A12" s="94"/>
      <c r="B12" s="8"/>
      <c r="C12" s="9"/>
      <c r="D12" s="9"/>
      <c r="E12" s="10"/>
      <c r="F12" s="125" t="s">
        <v>50</v>
      </c>
      <c r="G12" s="11" t="s">
        <v>51</v>
      </c>
      <c r="H12" s="11"/>
      <c r="I12" s="11"/>
      <c r="J12" s="10"/>
      <c r="K12" s="10"/>
      <c r="L12" s="126" t="s">
        <v>52</v>
      </c>
    </row>
    <row r="13" spans="1:23" ht="16" thickBot="1" x14ac:dyDescent="0.3">
      <c r="A13" s="94"/>
      <c r="B13" s="127" t="s">
        <v>53</v>
      </c>
      <c r="C13" s="11" t="s">
        <v>54</v>
      </c>
      <c r="D13" s="9"/>
      <c r="E13" s="10"/>
      <c r="F13" s="12">
        <v>2025</v>
      </c>
      <c r="G13" s="128" t="str">
        <f>"År "&amp;YEAR($C$8)</f>
        <v>År 2025</v>
      </c>
      <c r="H13" s="128" t="str">
        <f>"År "&amp;YEAR($C$8)+1</f>
        <v>År 2026</v>
      </c>
      <c r="I13" s="128" t="str">
        <f>"År "&amp;YEAR($C$8)+2</f>
        <v>År 2027</v>
      </c>
      <c r="J13" s="129" t="str">
        <f>"År "&amp;YEAR($C$8)+3</f>
        <v>År 2028</v>
      </c>
      <c r="K13" s="129" t="str">
        <f>"År "&amp;YEAR($C$8)+4</f>
        <v>År 2029</v>
      </c>
      <c r="L13" s="130" t="s">
        <v>55</v>
      </c>
    </row>
    <row r="14" spans="1:23" x14ac:dyDescent="0.25">
      <c r="B14" s="105"/>
      <c r="C14" s="14">
        <f>C4</f>
        <v>0</v>
      </c>
      <c r="D14" s="14"/>
      <c r="E14" s="14"/>
      <c r="F14" s="110"/>
      <c r="G14" s="111"/>
      <c r="H14" s="111"/>
      <c r="I14" s="111"/>
      <c r="J14" s="111"/>
      <c r="K14" s="112"/>
      <c r="L14" s="113"/>
    </row>
    <row r="15" spans="1:23" x14ac:dyDescent="0.25">
      <c r="B15" s="105"/>
      <c r="C15" s="106"/>
      <c r="D15" s="107"/>
      <c r="E15" s="109"/>
      <c r="F15" s="110"/>
      <c r="G15" s="111"/>
      <c r="H15" s="111"/>
      <c r="I15" s="111"/>
      <c r="J15" s="111"/>
      <c r="K15" s="111"/>
      <c r="L15" s="113"/>
      <c r="N15" s="4" t="s">
        <v>24</v>
      </c>
    </row>
    <row r="16" spans="1:23" x14ac:dyDescent="0.25">
      <c r="B16" s="105"/>
      <c r="C16" s="106"/>
      <c r="D16" s="107"/>
      <c r="E16" s="109"/>
      <c r="F16" s="110"/>
      <c r="G16" s="111"/>
      <c r="H16" s="111"/>
      <c r="I16" s="111"/>
      <c r="J16" s="111"/>
      <c r="K16" s="111"/>
      <c r="L16" s="113"/>
    </row>
    <row r="17" spans="1:23" x14ac:dyDescent="0.25">
      <c r="B17" s="105"/>
      <c r="C17" s="106"/>
      <c r="D17" s="107"/>
      <c r="E17" s="109"/>
      <c r="F17" s="110"/>
      <c r="G17" s="111"/>
      <c r="H17" s="111"/>
      <c r="I17" s="111"/>
      <c r="J17" s="111"/>
      <c r="K17" s="111"/>
      <c r="L17" s="113"/>
    </row>
    <row r="18" spans="1:23" x14ac:dyDescent="0.25">
      <c r="B18" s="105"/>
      <c r="C18" s="106"/>
      <c r="D18" s="107"/>
      <c r="E18" s="109"/>
      <c r="F18" s="110"/>
      <c r="G18" s="111"/>
      <c r="H18" s="111"/>
      <c r="I18" s="111"/>
      <c r="J18" s="111"/>
      <c r="K18" s="111"/>
      <c r="L18" s="113"/>
    </row>
    <row r="19" spans="1:23" x14ac:dyDescent="0.25">
      <c r="B19" s="105"/>
      <c r="C19" s="106"/>
      <c r="D19" s="107"/>
      <c r="E19" s="109"/>
      <c r="F19" s="110"/>
      <c r="G19" s="111"/>
      <c r="H19" s="111"/>
      <c r="I19" s="111"/>
      <c r="J19" s="111"/>
      <c r="K19" s="111"/>
      <c r="L19" s="113"/>
    </row>
    <row r="20" spans="1:23" x14ac:dyDescent="0.25">
      <c r="B20" s="105"/>
      <c r="C20" s="106"/>
      <c r="D20" s="107"/>
      <c r="E20" s="109"/>
      <c r="F20" s="110"/>
      <c r="G20" s="111"/>
      <c r="H20" s="111"/>
      <c r="I20" s="111"/>
      <c r="J20" s="111"/>
      <c r="K20" s="111"/>
      <c r="L20" s="113"/>
    </row>
    <row r="21" spans="1:23" x14ac:dyDescent="0.25">
      <c r="B21" s="105"/>
      <c r="C21" s="106"/>
      <c r="D21" s="107"/>
      <c r="E21" s="109"/>
      <c r="F21" s="110"/>
      <c r="G21" s="111"/>
      <c r="H21" s="111"/>
      <c r="I21" s="111"/>
      <c r="J21" s="111"/>
      <c r="K21" s="111"/>
      <c r="L21" s="113"/>
    </row>
    <row r="22" spans="1:23" ht="18" thickBot="1" x14ac:dyDescent="0.3">
      <c r="B22" s="105"/>
      <c r="C22" s="106"/>
      <c r="D22" s="107"/>
      <c r="E22" s="109"/>
      <c r="F22" s="110"/>
      <c r="G22" s="111"/>
      <c r="H22" s="111"/>
      <c r="I22" s="111"/>
      <c r="J22" s="111"/>
      <c r="K22" s="111"/>
      <c r="L22" s="114"/>
    </row>
    <row r="23" spans="1:23" ht="18" thickTop="1" x14ac:dyDescent="0.25"/>
    <row r="24" spans="1:23" x14ac:dyDescent="0.25">
      <c r="B24" s="7" t="s">
        <v>56</v>
      </c>
      <c r="F24" s="3" t="s">
        <v>57</v>
      </c>
    </row>
    <row r="25" spans="1:23" x14ac:dyDescent="0.25">
      <c r="B25" s="45" t="s">
        <v>58</v>
      </c>
    </row>
    <row r="26" spans="1:23" ht="26.5" thickBot="1" x14ac:dyDescent="0.3">
      <c r="B26" s="8" t="s">
        <v>59</v>
      </c>
      <c r="C26" s="11" t="s">
        <v>54</v>
      </c>
      <c r="D26" s="9"/>
      <c r="E26" s="131" t="s">
        <v>60</v>
      </c>
      <c r="F26" s="125" t="s">
        <v>61</v>
      </c>
      <c r="G26" s="11" t="str">
        <f>"År "&amp;YEAR($C$8)</f>
        <v>År 2025</v>
      </c>
      <c r="H26" s="11" t="str">
        <f>"År "&amp;YEAR($C$8)+1</f>
        <v>År 2026</v>
      </c>
      <c r="I26" s="11" t="str">
        <f>"År "&amp;YEAR($C$8)+2</f>
        <v>År 2027</v>
      </c>
      <c r="J26" s="10" t="str">
        <f>"År "&amp;YEAR($C$8)+3</f>
        <v>År 2028</v>
      </c>
      <c r="K26" s="10" t="str">
        <f>"År "&amp;YEAR($C$8)+4</f>
        <v>År 2029</v>
      </c>
      <c r="L26" s="132" t="s">
        <v>6</v>
      </c>
      <c r="V26" s="13"/>
      <c r="W26" s="13" t="s">
        <v>22</v>
      </c>
    </row>
    <row r="27" spans="1:23" ht="18" thickBot="1" x14ac:dyDescent="0.3">
      <c r="B27" s="133" t="s">
        <v>40</v>
      </c>
      <c r="C27" s="15">
        <f t="shared" ref="C27:C35" si="0">C14</f>
        <v>0</v>
      </c>
      <c r="D27" s="16"/>
      <c r="E27" s="111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21">
        <f>SUM(G27:K27)</f>
        <v>0</v>
      </c>
      <c r="W27" s="3" t="s">
        <v>27</v>
      </c>
    </row>
    <row r="28" spans="1:23" ht="18" thickBot="1" x14ac:dyDescent="0.3">
      <c r="B28" s="134" t="s">
        <v>88</v>
      </c>
      <c r="C28" s="17">
        <f t="shared" si="0"/>
        <v>0</v>
      </c>
      <c r="D28" s="18"/>
      <c r="E28" s="111"/>
      <c r="F28" s="19">
        <f t="shared" ref="F28:F35" si="1"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 t="shared" ref="L28:L36" si="2">SUM(G28:K28)</f>
        <v>0</v>
      </c>
      <c r="W28" s="3" t="s">
        <v>28</v>
      </c>
    </row>
    <row r="29" spans="1:23" ht="18" thickBot="1" x14ac:dyDescent="0.3">
      <c r="B29" s="134"/>
      <c r="C29" s="24">
        <f t="shared" si="0"/>
        <v>0</v>
      </c>
      <c r="D29" s="25"/>
      <c r="E29" s="111"/>
      <c r="F29" s="26">
        <f t="shared" si="1"/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21">
        <f t="shared" si="2"/>
        <v>0</v>
      </c>
      <c r="W29" s="3" t="s">
        <v>29</v>
      </c>
    </row>
    <row r="30" spans="1:23" ht="18" thickBot="1" x14ac:dyDescent="0.3">
      <c r="B30" s="134"/>
      <c r="C30" s="17">
        <f t="shared" si="0"/>
        <v>0</v>
      </c>
      <c r="D30" s="18"/>
      <c r="E30" s="111"/>
      <c r="F30" s="19">
        <f t="shared" si="1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2"/>
        <v>0</v>
      </c>
      <c r="W30" s="3" t="s">
        <v>30</v>
      </c>
    </row>
    <row r="31" spans="1:23" ht="18" thickBot="1" x14ac:dyDescent="0.3">
      <c r="B31" s="134"/>
      <c r="C31" s="24">
        <f t="shared" si="0"/>
        <v>0</v>
      </c>
      <c r="D31" s="25"/>
      <c r="E31" s="111"/>
      <c r="F31" s="26">
        <f t="shared" si="1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21">
        <f t="shared" si="2"/>
        <v>0</v>
      </c>
      <c r="W31" s="3" t="s">
        <v>21</v>
      </c>
    </row>
    <row r="32" spans="1:23" s="13" customFormat="1" ht="18.5" thickBot="1" x14ac:dyDescent="0.3">
      <c r="A32" s="28"/>
      <c r="B32" s="134"/>
      <c r="C32" s="17">
        <f t="shared" si="0"/>
        <v>0</v>
      </c>
      <c r="D32" s="18"/>
      <c r="E32" s="111"/>
      <c r="F32" s="19">
        <f t="shared" si="1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2"/>
        <v>0</v>
      </c>
      <c r="N32" s="32"/>
    </row>
    <row r="33" spans="1:14" ht="18" thickBot="1" x14ac:dyDescent="0.3">
      <c r="B33" s="134"/>
      <c r="C33" s="24">
        <f t="shared" si="0"/>
        <v>0</v>
      </c>
      <c r="D33" s="25"/>
      <c r="E33" s="111"/>
      <c r="F33" s="26">
        <f t="shared" si="1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21">
        <f t="shared" si="2"/>
        <v>0</v>
      </c>
    </row>
    <row r="34" spans="1:14" ht="18" thickBot="1" x14ac:dyDescent="0.3">
      <c r="B34" s="134"/>
      <c r="C34" s="17">
        <f t="shared" si="0"/>
        <v>0</v>
      </c>
      <c r="D34" s="18"/>
      <c r="E34" s="111"/>
      <c r="F34" s="19">
        <f t="shared" si="1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2"/>
        <v>0</v>
      </c>
    </row>
    <row r="35" spans="1:14" ht="18" thickBot="1" x14ac:dyDescent="0.3">
      <c r="B35" s="134"/>
      <c r="C35" s="24">
        <f t="shared" si="0"/>
        <v>0</v>
      </c>
      <c r="D35" s="25"/>
      <c r="E35" s="111"/>
      <c r="F35" s="26">
        <f t="shared" si="1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21">
        <f t="shared" si="2"/>
        <v>0</v>
      </c>
    </row>
    <row r="36" spans="1:14" s="13" customFormat="1" ht="18" x14ac:dyDescent="0.25">
      <c r="A36" s="28"/>
      <c r="B36" s="29" t="s">
        <v>23</v>
      </c>
      <c r="C36" s="30"/>
      <c r="D36" s="30"/>
      <c r="E36" s="31"/>
      <c r="F36" s="122"/>
      <c r="G36" s="99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2"/>
        <v>0</v>
      </c>
      <c r="N36" s="32"/>
    </row>
    <row r="38" spans="1:14" s="91" customFormat="1" ht="20" x14ac:dyDescent="0.25">
      <c r="A38" s="89"/>
      <c r="B38" s="139" t="s">
        <v>62</v>
      </c>
      <c r="C38" s="90"/>
      <c r="G38" s="91" t="s">
        <v>48</v>
      </c>
      <c r="N38" s="92"/>
    </row>
    <row r="39" spans="1:14" s="13" customFormat="1" ht="18" x14ac:dyDescent="0.25">
      <c r="A39" s="28"/>
      <c r="B39" s="141" t="s">
        <v>8</v>
      </c>
      <c r="C39" s="3"/>
      <c r="D39" s="3"/>
      <c r="E39" s="3"/>
      <c r="F39" s="3"/>
      <c r="G39" s="46" t="str">
        <f>IF(MIN(G42:K43)&gt;0,IF(MIN(G42:K43)&lt;1000,"Alla belopp ska vara i hela kronor",""),"")</f>
        <v/>
      </c>
      <c r="H39" s="3"/>
      <c r="I39" s="3"/>
      <c r="J39" s="3"/>
      <c r="K39" s="3"/>
      <c r="L39" s="3"/>
      <c r="N39" s="32"/>
    </row>
    <row r="40" spans="1:14" ht="18.5" thickBot="1" x14ac:dyDescent="0.3">
      <c r="B40" s="8" t="s">
        <v>63</v>
      </c>
      <c r="C40" s="33"/>
      <c r="D40" s="9"/>
      <c r="E40" s="11"/>
      <c r="F40" s="131"/>
      <c r="G40" s="11" t="str">
        <f>G$26</f>
        <v>År 2025</v>
      </c>
      <c r="H40" s="11" t="str">
        <f>H$26</f>
        <v>År 2026</v>
      </c>
      <c r="I40" s="11" t="str">
        <f>I$26</f>
        <v>År 2027</v>
      </c>
      <c r="J40" s="10" t="str">
        <f>J$26</f>
        <v>År 2028</v>
      </c>
      <c r="K40" s="10" t="str">
        <f>K$26</f>
        <v>År 2029</v>
      </c>
      <c r="L40" s="83" t="s">
        <v>6</v>
      </c>
    </row>
    <row r="41" spans="1:14" ht="18" thickBot="1" x14ac:dyDescent="0.3">
      <c r="B41" s="34" t="s">
        <v>64</v>
      </c>
      <c r="C41" s="16"/>
      <c r="D41" s="16"/>
      <c r="E41" s="135"/>
      <c r="F41" s="136"/>
      <c r="G41" s="137">
        <f>ROUND(G$36*Konstanter!$C$15,-3)</f>
        <v>0</v>
      </c>
      <c r="H41" s="137">
        <f>ROUND(H$36*Konstanter!$C$15,-3)</f>
        <v>0</v>
      </c>
      <c r="I41" s="137">
        <f>ROUND(I$36*Konstanter!$C$15,-3)</f>
        <v>0</v>
      </c>
      <c r="J41" s="137">
        <f>ROUND(J$36*Konstanter!$C$15,-3)</f>
        <v>0</v>
      </c>
      <c r="K41" s="137">
        <f>ROUND(K$36*Konstanter!$C$15,-3)</f>
        <v>0</v>
      </c>
      <c r="L41" s="35">
        <f>SUM(G41:K41)</f>
        <v>0</v>
      </c>
    </row>
    <row r="42" spans="1:14" x14ac:dyDescent="0.25">
      <c r="B42" s="106"/>
      <c r="C42" s="107"/>
      <c r="D42" s="107"/>
      <c r="E42" s="109"/>
      <c r="F42" s="108"/>
      <c r="G42" s="110"/>
      <c r="H42" s="110"/>
      <c r="I42" s="110"/>
      <c r="J42" s="110"/>
      <c r="K42" s="110"/>
      <c r="L42" s="99">
        <f t="shared" ref="L42:L44" si="3">SUM(G42:K42)</f>
        <v>0</v>
      </c>
    </row>
    <row r="43" spans="1:14" x14ac:dyDescent="0.25">
      <c r="B43" s="106"/>
      <c r="C43" s="107"/>
      <c r="D43" s="107"/>
      <c r="E43" s="109"/>
      <c r="F43" s="108"/>
      <c r="G43" s="110"/>
      <c r="H43" s="110"/>
      <c r="I43" s="110"/>
      <c r="J43" s="110"/>
      <c r="K43" s="110"/>
      <c r="L43" s="35">
        <f t="shared" si="3"/>
        <v>0</v>
      </c>
    </row>
    <row r="44" spans="1:14" x14ac:dyDescent="0.25">
      <c r="B44" s="29" t="s">
        <v>23</v>
      </c>
      <c r="C44" s="30"/>
      <c r="D44" s="30"/>
      <c r="E44" s="31"/>
      <c r="F44" s="31"/>
      <c r="G44" s="23">
        <f>SUM(G41:G43)</f>
        <v>0</v>
      </c>
      <c r="H44" s="23">
        <f t="shared" ref="H44:K44" si="4">SUM(H41:H43)</f>
        <v>0</v>
      </c>
      <c r="I44" s="23">
        <f t="shared" si="4"/>
        <v>0</v>
      </c>
      <c r="J44" s="23">
        <f t="shared" si="4"/>
        <v>0</v>
      </c>
      <c r="K44" s="23">
        <f t="shared" si="4"/>
        <v>0</v>
      </c>
      <c r="L44" s="23">
        <f t="shared" si="3"/>
        <v>0</v>
      </c>
    </row>
    <row r="46" spans="1:14" s="13" customFormat="1" ht="18" x14ac:dyDescent="0.25">
      <c r="A46" s="28"/>
      <c r="B46" s="141" t="s">
        <v>9</v>
      </c>
      <c r="C46" s="3"/>
      <c r="E46" s="3"/>
      <c r="F46" s="3"/>
      <c r="G46" s="46" t="str">
        <f>IF(MIN(G49:K51)&gt;0,IF(MIN(G49:K51)&lt;1000,"Alla belopp ska vara i hela kronor",""),"")</f>
        <v/>
      </c>
      <c r="H46" s="3"/>
      <c r="I46" s="3"/>
      <c r="J46" s="3"/>
      <c r="K46" s="3"/>
      <c r="L46" s="3"/>
      <c r="N46" s="32"/>
    </row>
    <row r="47" spans="1:14" s="13" customFormat="1" ht="18" x14ac:dyDescent="0.25">
      <c r="A47" s="28"/>
      <c r="B47" s="88" t="s">
        <v>65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ht="18" x14ac:dyDescent="0.25">
      <c r="B48" s="8" t="s">
        <v>9</v>
      </c>
      <c r="C48" s="33"/>
      <c r="D48" s="11" t="s">
        <v>66</v>
      </c>
      <c r="E48" s="11"/>
      <c r="F48" s="11"/>
      <c r="G48" s="11" t="str">
        <f>G$26</f>
        <v>År 2025</v>
      </c>
      <c r="H48" s="11" t="str">
        <f>H$26</f>
        <v>År 2026</v>
      </c>
      <c r="I48" s="11" t="str">
        <f>I$26</f>
        <v>År 2027</v>
      </c>
      <c r="J48" s="10" t="str">
        <f>J$26</f>
        <v>År 2028</v>
      </c>
      <c r="K48" s="10" t="str">
        <f>K$26</f>
        <v>År 2029</v>
      </c>
      <c r="L48" s="83" t="s">
        <v>6</v>
      </c>
    </row>
    <row r="49" spans="1:14" x14ac:dyDescent="0.25">
      <c r="B49" s="106"/>
      <c r="C49" s="116"/>
      <c r="D49" s="106" t="s">
        <v>31</v>
      </c>
      <c r="E49" s="109"/>
      <c r="F49" s="108"/>
      <c r="G49" s="110"/>
      <c r="H49" s="110"/>
      <c r="I49" s="110"/>
      <c r="J49" s="110"/>
      <c r="K49" s="110"/>
      <c r="L49" s="99">
        <f t="shared" ref="L49:L55" si="5">SUM(G49:K49)</f>
        <v>0</v>
      </c>
    </row>
    <row r="50" spans="1:14" x14ac:dyDescent="0.25">
      <c r="B50" s="106"/>
      <c r="C50" s="116"/>
      <c r="D50" s="106" t="s">
        <v>32</v>
      </c>
      <c r="E50" s="109"/>
      <c r="F50" s="108"/>
      <c r="G50" s="110"/>
      <c r="H50" s="110"/>
      <c r="I50" s="110"/>
      <c r="J50" s="110"/>
      <c r="K50" s="110"/>
      <c r="L50" s="119">
        <f t="shared" si="5"/>
        <v>0</v>
      </c>
    </row>
    <row r="51" spans="1:14" x14ac:dyDescent="0.25">
      <c r="B51" s="106"/>
      <c r="C51" s="116"/>
      <c r="D51" s="106" t="s">
        <v>33</v>
      </c>
      <c r="E51" s="109"/>
      <c r="F51" s="108"/>
      <c r="G51" s="110"/>
      <c r="H51" s="110"/>
      <c r="I51" s="110"/>
      <c r="J51" s="110"/>
      <c r="K51" s="110"/>
      <c r="L51" s="99">
        <f t="shared" si="5"/>
        <v>0</v>
      </c>
    </row>
    <row r="52" spans="1:14" x14ac:dyDescent="0.25">
      <c r="B52" s="106"/>
      <c r="C52" s="116"/>
      <c r="D52" s="106" t="s">
        <v>34</v>
      </c>
      <c r="E52" s="109"/>
      <c r="F52" s="108"/>
      <c r="G52" s="110"/>
      <c r="H52" s="110"/>
      <c r="I52" s="110"/>
      <c r="J52" s="110"/>
      <c r="K52" s="110"/>
      <c r="L52" s="119">
        <f t="shared" si="5"/>
        <v>0</v>
      </c>
    </row>
    <row r="53" spans="1:14" x14ac:dyDescent="0.25">
      <c r="B53" s="106"/>
      <c r="C53" s="116"/>
      <c r="D53" s="106"/>
      <c r="E53" s="109"/>
      <c r="F53" s="108"/>
      <c r="G53" s="110"/>
      <c r="H53" s="110"/>
      <c r="I53" s="110"/>
      <c r="J53" s="110"/>
      <c r="K53" s="110"/>
      <c r="L53" s="99">
        <f t="shared" si="5"/>
        <v>0</v>
      </c>
    </row>
    <row r="54" spans="1:14" x14ac:dyDescent="0.25">
      <c r="B54" s="106"/>
      <c r="C54" s="116"/>
      <c r="D54" s="106"/>
      <c r="E54" s="109"/>
      <c r="F54" s="108"/>
      <c r="G54" s="110"/>
      <c r="H54" s="110"/>
      <c r="I54" s="110"/>
      <c r="J54" s="110"/>
      <c r="K54" s="110"/>
      <c r="L54" s="35">
        <f t="shared" si="5"/>
        <v>0</v>
      </c>
    </row>
    <row r="55" spans="1:14" x14ac:dyDescent="0.25">
      <c r="B55" s="29" t="s">
        <v>23</v>
      </c>
      <c r="C55" s="30"/>
      <c r="D55" s="30"/>
      <c r="E55" s="31"/>
      <c r="F55" s="31"/>
      <c r="G55" s="23">
        <f>SUM(G49:G54)</f>
        <v>0</v>
      </c>
      <c r="H55" s="23">
        <f t="shared" ref="H55:K55" si="6">SUM(H49:H54)</f>
        <v>0</v>
      </c>
      <c r="I55" s="23">
        <f t="shared" si="6"/>
        <v>0</v>
      </c>
      <c r="J55" s="23">
        <f t="shared" si="6"/>
        <v>0</v>
      </c>
      <c r="K55" s="43">
        <f t="shared" si="6"/>
        <v>0</v>
      </c>
      <c r="L55" s="23">
        <f t="shared" si="5"/>
        <v>0</v>
      </c>
    </row>
    <row r="57" spans="1:14" s="13" customFormat="1" ht="18" x14ac:dyDescent="0.25">
      <c r="A57" s="28"/>
      <c r="B57" s="141" t="s">
        <v>67</v>
      </c>
      <c r="C57" s="3"/>
      <c r="D57" s="3"/>
      <c r="E57" s="3"/>
      <c r="F57" s="3"/>
      <c r="G57" s="46" t="str">
        <f>IF(MIN(G59:K61)&gt;0,IF(MIN(G59:K61)&lt;1000,"Alla belopp ska vara i hela kronor",""),"")</f>
        <v/>
      </c>
      <c r="H57" s="3"/>
      <c r="I57" s="3"/>
      <c r="J57" s="3"/>
      <c r="K57" s="3"/>
      <c r="L57" s="3"/>
      <c r="N57" s="32"/>
    </row>
    <row r="58" spans="1:14" ht="18.5" thickBot="1" x14ac:dyDescent="0.3">
      <c r="B58" s="8" t="s">
        <v>68</v>
      </c>
      <c r="C58" s="33"/>
      <c r="D58" s="11" t="s">
        <v>66</v>
      </c>
      <c r="E58" s="11"/>
      <c r="F58" s="11"/>
      <c r="G58" s="11" t="str">
        <f>G$26</f>
        <v>År 2025</v>
      </c>
      <c r="H58" s="11" t="str">
        <f>H$26</f>
        <v>År 2026</v>
      </c>
      <c r="I58" s="11" t="str">
        <f>I$26</f>
        <v>År 2027</v>
      </c>
      <c r="J58" s="10" t="str">
        <f>J$26</f>
        <v>År 2028</v>
      </c>
      <c r="K58" s="10" t="str">
        <f>K$26</f>
        <v>År 2029</v>
      </c>
      <c r="L58" s="83" t="s">
        <v>6</v>
      </c>
    </row>
    <row r="59" spans="1:14" ht="18" thickBot="1" x14ac:dyDescent="0.3">
      <c r="B59" s="138" t="s">
        <v>69</v>
      </c>
      <c r="C59" s="116"/>
      <c r="D59" s="106"/>
      <c r="E59" s="109"/>
      <c r="F59" s="108"/>
      <c r="G59" s="110"/>
      <c r="H59" s="110"/>
      <c r="I59" s="110"/>
      <c r="J59" s="110"/>
      <c r="K59" s="110"/>
      <c r="L59" s="35">
        <f t="shared" ref="L59:L62" si="7">SUM(G59:K59)</f>
        <v>0</v>
      </c>
    </row>
    <row r="60" spans="1:14" ht="18" thickBot="1" x14ac:dyDescent="0.3">
      <c r="B60" s="138" t="s">
        <v>70</v>
      </c>
      <c r="C60" s="116"/>
      <c r="D60" s="106"/>
      <c r="E60" s="109"/>
      <c r="F60" s="108"/>
      <c r="G60" s="110"/>
      <c r="H60" s="110"/>
      <c r="I60" s="110"/>
      <c r="J60" s="110"/>
      <c r="K60" s="110"/>
      <c r="L60" s="99">
        <f t="shared" si="7"/>
        <v>0</v>
      </c>
    </row>
    <row r="61" spans="1:14" x14ac:dyDescent="0.25">
      <c r="B61" s="106"/>
      <c r="C61" s="116"/>
      <c r="D61" s="106"/>
      <c r="E61" s="109"/>
      <c r="F61" s="108"/>
      <c r="G61" s="110"/>
      <c r="H61" s="110"/>
      <c r="I61" s="110"/>
      <c r="J61" s="110"/>
      <c r="K61" s="110"/>
      <c r="L61" s="35">
        <f t="shared" si="7"/>
        <v>0</v>
      </c>
    </row>
    <row r="62" spans="1:14" x14ac:dyDescent="0.25">
      <c r="B62" s="29" t="s">
        <v>23</v>
      </c>
      <c r="C62" s="30"/>
      <c r="D62" s="30"/>
      <c r="E62" s="31"/>
      <c r="F62" s="31"/>
      <c r="G62" s="23">
        <f>SUM(G59:G61)</f>
        <v>0</v>
      </c>
      <c r="H62" s="23">
        <f t="shared" ref="H62:K62" si="8">SUM(H59:H61)</f>
        <v>0</v>
      </c>
      <c r="I62" s="23">
        <f t="shared" si="8"/>
        <v>0</v>
      </c>
      <c r="J62" s="23">
        <f t="shared" si="8"/>
        <v>0</v>
      </c>
      <c r="K62" s="43">
        <f t="shared" si="8"/>
        <v>0</v>
      </c>
      <c r="L62" s="23">
        <f t="shared" si="7"/>
        <v>0</v>
      </c>
    </row>
    <row r="64" spans="1:14" x14ac:dyDescent="0.25">
      <c r="B64" s="7" t="s">
        <v>71</v>
      </c>
      <c r="K64" s="46" t="str">
        <f>IF(MIN(K66:K69)&gt;0,IF(MIN(K66:K69)&lt;1000,"Alla belopp ska vara i hela kronor",""),"")</f>
        <v/>
      </c>
    </row>
    <row r="65" spans="1:14" s="13" customFormat="1" ht="26" x14ac:dyDescent="0.25">
      <c r="A65" s="28"/>
      <c r="B65" s="36" t="s">
        <v>72</v>
      </c>
      <c r="C65" s="9"/>
      <c r="D65" s="9"/>
      <c r="E65" s="11" t="str">
        <f>G$26</f>
        <v>År 2025</v>
      </c>
      <c r="F65" s="11" t="str">
        <f>H$26</f>
        <v>År 2026</v>
      </c>
      <c r="G65" s="11" t="str">
        <f>I$26</f>
        <v>År 2027</v>
      </c>
      <c r="H65" s="11" t="str">
        <f>J$26</f>
        <v>År 2028</v>
      </c>
      <c r="I65" s="11" t="str">
        <f>K$26</f>
        <v>År 2029</v>
      </c>
      <c r="J65" s="10" t="s">
        <v>73</v>
      </c>
      <c r="K65" s="10" t="s">
        <v>74</v>
      </c>
      <c r="L65" s="10" t="s">
        <v>75</v>
      </c>
      <c r="N65" s="32"/>
    </row>
    <row r="66" spans="1:14" x14ac:dyDescent="0.25">
      <c r="B66" s="17" t="s">
        <v>76</v>
      </c>
      <c r="C66" s="18"/>
      <c r="D66" s="42"/>
      <c r="E66" s="21">
        <f t="shared" ref="E66:J66" si="9">G36</f>
        <v>0</v>
      </c>
      <c r="F66" s="21">
        <f t="shared" si="9"/>
        <v>0</v>
      </c>
      <c r="G66" s="21">
        <f t="shared" si="9"/>
        <v>0</v>
      </c>
      <c r="H66" s="21">
        <f t="shared" si="9"/>
        <v>0</v>
      </c>
      <c r="I66" s="21">
        <f t="shared" si="9"/>
        <v>0</v>
      </c>
      <c r="J66" s="43">
        <f t="shared" si="9"/>
        <v>0</v>
      </c>
      <c r="K66" s="110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ht="18" x14ac:dyDescent="0.25">
      <c r="A67" s="28"/>
      <c r="B67" s="17" t="s">
        <v>9</v>
      </c>
      <c r="C67" s="25"/>
      <c r="D67" s="25"/>
      <c r="E67" s="27">
        <f t="shared" ref="E67:J67" si="10">G55</f>
        <v>0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100">
        <f t="shared" si="10"/>
        <v>0</v>
      </c>
      <c r="K67" s="110"/>
      <c r="L67" s="44">
        <f t="shared" ref="L67:L71" si="11">SUM(J67:K67)</f>
        <v>0</v>
      </c>
      <c r="N67" s="32"/>
    </row>
    <row r="68" spans="1:14" x14ac:dyDescent="0.25">
      <c r="B68" s="24" t="s">
        <v>67</v>
      </c>
      <c r="C68" s="18"/>
      <c r="D68" s="42"/>
      <c r="E68" s="21">
        <f t="shared" ref="E68:J68" si="12">G62</f>
        <v>0</v>
      </c>
      <c r="F68" s="21">
        <f t="shared" si="12"/>
        <v>0</v>
      </c>
      <c r="G68" s="21">
        <f t="shared" si="12"/>
        <v>0</v>
      </c>
      <c r="H68" s="21">
        <f t="shared" si="12"/>
        <v>0</v>
      </c>
      <c r="I68" s="21">
        <f t="shared" si="12"/>
        <v>0</v>
      </c>
      <c r="J68" s="43">
        <f t="shared" si="12"/>
        <v>0</v>
      </c>
      <c r="K68" s="110"/>
      <c r="L68" s="31">
        <f t="shared" si="11"/>
        <v>0</v>
      </c>
    </row>
    <row r="69" spans="1:14" s="13" customFormat="1" ht="18.5" thickBot="1" x14ac:dyDescent="0.3">
      <c r="A69" s="28"/>
      <c r="B69" s="17" t="s">
        <v>8</v>
      </c>
      <c r="C69" s="25"/>
      <c r="D69" s="25"/>
      <c r="E69" s="27">
        <f t="shared" ref="E69:J69" si="13">G44</f>
        <v>0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100">
        <f t="shared" si="13"/>
        <v>0</v>
      </c>
      <c r="K69" s="117">
        <f>ROUND(K66*Konstanter!C15,-3)</f>
        <v>0</v>
      </c>
      <c r="L69" s="44">
        <f t="shared" si="11"/>
        <v>0</v>
      </c>
      <c r="N69" s="32"/>
    </row>
    <row r="70" spans="1:14" x14ac:dyDescent="0.25">
      <c r="B70" s="37" t="s">
        <v>77</v>
      </c>
      <c r="C70" s="38"/>
      <c r="D70" s="101"/>
      <c r="E70" s="40">
        <f t="shared" ref="E70:L70" si="14">SUM(E66:E69)</f>
        <v>0</v>
      </c>
      <c r="F70" s="40">
        <f t="shared" si="14"/>
        <v>0</v>
      </c>
      <c r="G70" s="40">
        <f t="shared" si="14"/>
        <v>0</v>
      </c>
      <c r="H70" s="40">
        <f t="shared" si="14"/>
        <v>0</v>
      </c>
      <c r="I70" s="40">
        <f t="shared" si="14"/>
        <v>0</v>
      </c>
      <c r="J70" s="40">
        <f t="shared" si="14"/>
        <v>0</v>
      </c>
      <c r="K70" s="40">
        <f t="shared" si="14"/>
        <v>0</v>
      </c>
      <c r="L70" s="41">
        <f t="shared" si="14"/>
        <v>0</v>
      </c>
    </row>
    <row r="71" spans="1:14" ht="18" thickBot="1" x14ac:dyDescent="0.3">
      <c r="B71" s="24" t="s">
        <v>78</v>
      </c>
      <c r="C71" s="25"/>
      <c r="D71" s="25"/>
      <c r="E71" s="120">
        <f>ROUND(G36*Konstanter!$C$23,-3)</f>
        <v>0</v>
      </c>
      <c r="F71" s="120">
        <f>ROUND(H36*Konstanter!$C$23,-3)</f>
        <v>0</v>
      </c>
      <c r="G71" s="120">
        <f>ROUND(I36*Konstanter!$C$23,-3)</f>
        <v>0</v>
      </c>
      <c r="H71" s="120">
        <f>ROUND(J36*Konstanter!$C$23,-3)</f>
        <v>0</v>
      </c>
      <c r="I71" s="120">
        <f>ROUND(K36*Konstanter!$C$23,-3)</f>
        <v>0</v>
      </c>
      <c r="J71" s="120">
        <f>SUM(E71:I71)</f>
        <v>0</v>
      </c>
      <c r="K71" s="120">
        <f>K66*Konstanter!C23</f>
        <v>0</v>
      </c>
      <c r="L71" s="27">
        <f t="shared" si="11"/>
        <v>0</v>
      </c>
    </row>
    <row r="72" spans="1:14" x14ac:dyDescent="0.25">
      <c r="B72" s="37" t="s">
        <v>79</v>
      </c>
      <c r="C72" s="38"/>
      <c r="D72" s="39"/>
      <c r="E72" s="40">
        <f>SUM(E70:E71)</f>
        <v>0</v>
      </c>
      <c r="F72" s="40">
        <f t="shared" ref="F72:L72" si="15">SUM(F70:F71)</f>
        <v>0</v>
      </c>
      <c r="G72" s="40">
        <f t="shared" si="15"/>
        <v>0</v>
      </c>
      <c r="H72" s="40">
        <f t="shared" si="15"/>
        <v>0</v>
      </c>
      <c r="I72" s="40">
        <f t="shared" si="15"/>
        <v>0</v>
      </c>
      <c r="J72" s="40">
        <f t="shared" si="15"/>
        <v>0</v>
      </c>
      <c r="K72" s="40">
        <f t="shared" si="15"/>
        <v>0</v>
      </c>
      <c r="L72" s="41">
        <f t="shared" si="15"/>
        <v>0</v>
      </c>
    </row>
    <row r="76" spans="1:14" ht="20" x14ac:dyDescent="0.25">
      <c r="B76" s="36" t="s">
        <v>80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5">
      <c r="B77" s="5" t="s">
        <v>81</v>
      </c>
    </row>
    <row r="78" spans="1:14" ht="50" x14ac:dyDescent="0.25"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50"/>
      <c r="M78" s="84" t="s">
        <v>18</v>
      </c>
    </row>
    <row r="82" spans="1:14" s="13" customFormat="1" ht="18" x14ac:dyDescent="0.25">
      <c r="A82" s="28"/>
      <c r="B82" s="45" t="s">
        <v>82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6" x14ac:dyDescent="0.25">
      <c r="B83" s="8" t="s">
        <v>83</v>
      </c>
      <c r="C83" s="11" t="s">
        <v>84</v>
      </c>
      <c r="D83" s="11"/>
      <c r="E83" s="10" t="s">
        <v>85</v>
      </c>
      <c r="F83" s="10" t="s">
        <v>86</v>
      </c>
      <c r="G83" s="11" t="str">
        <f>G$26</f>
        <v>År 2025</v>
      </c>
      <c r="H83" s="11" t="str">
        <f>H$26</f>
        <v>År 2026</v>
      </c>
      <c r="I83" s="11" t="str">
        <f>I$26</f>
        <v>År 2027</v>
      </c>
      <c r="J83" s="10" t="str">
        <f>J$26</f>
        <v>År 2028</v>
      </c>
      <c r="K83" s="10" t="str">
        <f>K$26</f>
        <v>År 2029</v>
      </c>
      <c r="L83" s="83" t="s">
        <v>6</v>
      </c>
    </row>
    <row r="84" spans="1:14" x14ac:dyDescent="0.25">
      <c r="B84" s="115"/>
      <c r="C84" s="118"/>
      <c r="D84" s="108"/>
      <c r="E84" s="110"/>
      <c r="F84" s="110"/>
      <c r="G84" s="110"/>
      <c r="H84" s="110"/>
      <c r="I84" s="110"/>
      <c r="J84" s="110"/>
      <c r="K84" s="110"/>
      <c r="L84" s="35">
        <f t="shared" ref="L84:L87" si="16">SUM(G84:K84)</f>
        <v>0</v>
      </c>
    </row>
    <row r="85" spans="1:14" x14ac:dyDescent="0.25">
      <c r="B85" s="115"/>
      <c r="C85" s="118"/>
      <c r="D85" s="108"/>
      <c r="E85" s="110"/>
      <c r="F85" s="110"/>
      <c r="G85" s="110"/>
      <c r="H85" s="110"/>
      <c r="I85" s="110"/>
      <c r="J85" s="110"/>
      <c r="K85" s="110"/>
      <c r="L85" s="99">
        <f t="shared" si="16"/>
        <v>0</v>
      </c>
    </row>
    <row r="86" spans="1:14" x14ac:dyDescent="0.25">
      <c r="B86" s="115"/>
      <c r="C86" s="118"/>
      <c r="D86" s="108"/>
      <c r="E86" s="110"/>
      <c r="F86" s="110"/>
      <c r="G86" s="110"/>
      <c r="H86" s="110"/>
      <c r="I86" s="110"/>
      <c r="J86" s="110"/>
      <c r="K86" s="110"/>
      <c r="L86" s="35">
        <f t="shared" si="16"/>
        <v>0</v>
      </c>
    </row>
    <row r="87" spans="1:14" x14ac:dyDescent="0.25">
      <c r="B87" s="29" t="s">
        <v>23</v>
      </c>
      <c r="C87" s="30"/>
      <c r="D87" s="30"/>
      <c r="E87" s="31"/>
      <c r="F87" s="31"/>
      <c r="G87" s="23">
        <f>SUM(G84:G86)</f>
        <v>0</v>
      </c>
      <c r="H87" s="23">
        <f t="shared" ref="H87:K87" si="17">SUM(H84:H86)</f>
        <v>0</v>
      </c>
      <c r="I87" s="23">
        <f t="shared" si="17"/>
        <v>0</v>
      </c>
      <c r="J87" s="23">
        <f t="shared" si="17"/>
        <v>0</v>
      </c>
      <c r="K87" s="43">
        <f t="shared" si="17"/>
        <v>0</v>
      </c>
      <c r="L87" s="23">
        <f t="shared" si="16"/>
        <v>0</v>
      </c>
    </row>
  </sheetData>
  <sheetProtection sheet="1" objects="1" scenarios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C16" sqref="C16"/>
    </sheetView>
  </sheetViews>
  <sheetFormatPr defaultColWidth="9.1796875" defaultRowHeight="15.5" x14ac:dyDescent="0.25"/>
  <cols>
    <col min="1" max="1" width="16" style="48" bestFit="1" customWidth="1"/>
    <col min="2" max="2" width="12.1796875" style="50" bestFit="1" customWidth="1"/>
    <col min="3" max="3" width="10.26953125" style="50" bestFit="1" customWidth="1"/>
    <col min="4" max="4" width="9.1796875" style="50"/>
    <col min="5" max="5" width="20" style="51" customWidth="1"/>
    <col min="6" max="6" width="10.453125" style="50" customWidth="1"/>
    <col min="7" max="9" width="11.1796875" style="50" bestFit="1" customWidth="1"/>
    <col min="10" max="11" width="11.1796875" style="52" bestFit="1" customWidth="1"/>
    <col min="12" max="16384" width="9.1796875" style="52"/>
  </cols>
  <sheetData>
    <row r="2" spans="2:11" x14ac:dyDescent="0.3">
      <c r="B2" s="49" t="s">
        <v>17</v>
      </c>
      <c r="F2" s="50" t="s">
        <v>12</v>
      </c>
    </row>
    <row r="3" spans="2:11" x14ac:dyDescent="0.3">
      <c r="B3" s="49"/>
    </row>
    <row r="4" spans="2:11" ht="17.5" x14ac:dyDescent="0.25">
      <c r="B4" s="95" t="s">
        <v>26</v>
      </c>
      <c r="C4" s="96">
        <v>45658</v>
      </c>
      <c r="D4" s="97"/>
      <c r="E4" s="98"/>
    </row>
    <row r="5" spans="2:11" x14ac:dyDescent="0.3">
      <c r="B5" s="49"/>
    </row>
    <row r="6" spans="2:11" x14ac:dyDescent="0.3">
      <c r="B6" s="49" t="s">
        <v>15</v>
      </c>
    </row>
    <row r="7" spans="2:11" x14ac:dyDescent="0.3">
      <c r="B7" s="49" t="s">
        <v>16</v>
      </c>
    </row>
    <row r="8" spans="2:11" x14ac:dyDescent="0.25">
      <c r="B8" s="53"/>
    </row>
    <row r="9" spans="2:11" x14ac:dyDescent="0.25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5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5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5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5">
      <c r="B13" s="53"/>
    </row>
    <row r="14" spans="2:11" x14ac:dyDescent="0.25">
      <c r="B14" s="54"/>
      <c r="C14" s="55"/>
      <c r="D14" s="56"/>
    </row>
    <row r="15" spans="2:11" x14ac:dyDescent="0.25">
      <c r="B15" s="58" t="s">
        <v>14</v>
      </c>
      <c r="C15" s="59">
        <v>0.12</v>
      </c>
      <c r="D15" s="60"/>
    </row>
    <row r="16" spans="2:11" x14ac:dyDescent="0.25">
      <c r="B16" s="63"/>
      <c r="C16" s="64"/>
      <c r="D16" s="65"/>
    </row>
    <row r="17" spans="1:6" x14ac:dyDescent="0.25">
      <c r="B17" s="53"/>
    </row>
    <row r="18" spans="1:6" x14ac:dyDescent="0.25">
      <c r="B18" s="54"/>
      <c r="C18" s="55"/>
      <c r="D18" s="56"/>
    </row>
    <row r="19" spans="1:6" x14ac:dyDescent="0.25">
      <c r="B19" s="58" t="s">
        <v>2</v>
      </c>
      <c r="C19" s="66"/>
      <c r="D19" s="60"/>
    </row>
    <row r="20" spans="1:6" x14ac:dyDescent="0.25">
      <c r="B20" s="58" t="s">
        <v>3</v>
      </c>
      <c r="C20" s="59">
        <v>0.30599999999999999</v>
      </c>
      <c r="D20" s="60"/>
    </row>
    <row r="21" spans="1:6" x14ac:dyDescent="0.25">
      <c r="B21" s="58" t="s">
        <v>4</v>
      </c>
      <c r="C21" s="59">
        <v>1.6500000000000001E-2</v>
      </c>
      <c r="D21" s="60"/>
    </row>
    <row r="22" spans="1:6" x14ac:dyDescent="0.25">
      <c r="B22" s="58" t="s">
        <v>5</v>
      </c>
      <c r="C22" s="59">
        <v>3.8100000000000002E-2</v>
      </c>
      <c r="D22" s="60"/>
      <c r="F22" s="57" t="s">
        <v>13</v>
      </c>
    </row>
    <row r="23" spans="1:6" x14ac:dyDescent="0.25">
      <c r="A23" s="67"/>
      <c r="B23" s="58"/>
      <c r="C23" s="68">
        <f>SUM(C20:C22)</f>
        <v>0.36060000000000003</v>
      </c>
      <c r="D23" s="60"/>
      <c r="F23" s="61">
        <f>1+C23</f>
        <v>1.3606</v>
      </c>
    </row>
    <row r="24" spans="1:6" x14ac:dyDescent="0.25">
      <c r="B24" s="63"/>
      <c r="C24" s="64"/>
      <c r="D24" s="65"/>
    </row>
    <row r="26" spans="1:6" x14ac:dyDescent="0.25">
      <c r="A26" s="48" t="s">
        <v>89</v>
      </c>
    </row>
    <row r="27" spans="1:6" x14ac:dyDescent="0.25">
      <c r="A27" s="142">
        <v>45566</v>
      </c>
      <c r="B27" s="144" t="s">
        <v>90</v>
      </c>
      <c r="C27" s="145">
        <v>0.3</v>
      </c>
      <c r="D27" s="145">
        <v>0.5</v>
      </c>
      <c r="E27" s="145">
        <v>0.8</v>
      </c>
    </row>
    <row r="28" spans="1:6" x14ac:dyDescent="0.25">
      <c r="A28" s="48" t="s">
        <v>91</v>
      </c>
      <c r="B28" s="143">
        <v>33000</v>
      </c>
      <c r="C28" s="143">
        <v>33600</v>
      </c>
      <c r="D28" s="143">
        <v>36000</v>
      </c>
      <c r="E28" s="143">
        <v>37100</v>
      </c>
    </row>
    <row r="36" spans="2:9" x14ac:dyDescent="0.25">
      <c r="C36" s="69"/>
      <c r="D36" s="69"/>
      <c r="E36" s="70"/>
      <c r="F36" s="69"/>
      <c r="G36" s="69"/>
      <c r="H36" s="69"/>
      <c r="I36" s="69"/>
    </row>
    <row r="37" spans="2:9" x14ac:dyDescent="0.25">
      <c r="B37" s="69"/>
    </row>
    <row r="44" spans="2:9" x14ac:dyDescent="0.25">
      <c r="C44" s="69"/>
      <c r="D44" s="69"/>
      <c r="E44" s="70"/>
      <c r="F44" s="69"/>
      <c r="G44" s="69"/>
      <c r="H44" s="69"/>
      <c r="I44" s="69"/>
    </row>
    <row r="45" spans="2:9" x14ac:dyDescent="0.25">
      <c r="B45" s="69"/>
    </row>
    <row r="51" spans="1:9" x14ac:dyDescent="0.25">
      <c r="A51" s="67"/>
      <c r="B51" s="69"/>
      <c r="C51" s="69"/>
      <c r="D51" s="69"/>
      <c r="E51" s="70"/>
      <c r="F51" s="69"/>
      <c r="G51" s="69"/>
      <c r="H51" s="69"/>
      <c r="I51" s="69"/>
    </row>
    <row r="58" spans="1:9" x14ac:dyDescent="0.25">
      <c r="A58" s="67"/>
      <c r="B58" s="69"/>
      <c r="C58" s="69"/>
      <c r="D58" s="69"/>
      <c r="E58" s="70"/>
      <c r="F58" s="69"/>
      <c r="G58" s="69"/>
      <c r="H58" s="69"/>
      <c r="I58" s="69"/>
    </row>
    <row r="65" spans="1:9" x14ac:dyDescent="0.25">
      <c r="A65" s="67"/>
      <c r="B65" s="69"/>
      <c r="C65" s="69"/>
      <c r="D65" s="69"/>
      <c r="E65" s="70"/>
      <c r="F65" s="69"/>
      <c r="G65" s="69"/>
      <c r="H65" s="69"/>
      <c r="I65" s="69"/>
    </row>
    <row r="74" spans="1:9" x14ac:dyDescent="0.25">
      <c r="A74" s="67"/>
      <c r="B74" s="69"/>
      <c r="C74" s="69"/>
      <c r="D74" s="69"/>
      <c r="E74" s="70"/>
      <c r="F74" s="69"/>
      <c r="G74" s="69"/>
      <c r="H74" s="69"/>
      <c r="I74" s="69"/>
    </row>
    <row r="76" spans="1:9" x14ac:dyDescent="0.25">
      <c r="A76" s="67"/>
      <c r="B76" s="69"/>
      <c r="C76" s="69"/>
      <c r="D76" s="69"/>
      <c r="E76" s="70"/>
      <c r="F76" s="69"/>
      <c r="G76" s="69"/>
      <c r="H76" s="69"/>
      <c r="I76" s="69"/>
    </row>
    <row r="81" spans="1:2" x14ac:dyDescent="0.25">
      <c r="A81" s="67" t="s">
        <v>11</v>
      </c>
      <c r="B81" s="69"/>
    </row>
    <row r="82" spans="1:2" x14ac:dyDescent="0.25">
      <c r="A82" s="48" t="s">
        <v>7</v>
      </c>
    </row>
    <row r="83" spans="1:2" x14ac:dyDescent="0.25">
      <c r="A83" s="48" t="s">
        <v>8</v>
      </c>
    </row>
    <row r="84" spans="1:2" x14ac:dyDescent="0.25">
      <c r="A84" s="48" t="s">
        <v>9</v>
      </c>
    </row>
    <row r="85" spans="1:2" x14ac:dyDescent="0.25">
      <c r="A85" s="48" t="s">
        <v>10</v>
      </c>
    </row>
    <row r="102" spans="1:9" x14ac:dyDescent="0.25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x14ac:dyDescent="0.25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Jennie Erwing</cp:lastModifiedBy>
  <cp:lastPrinted>2015-03-04T15:53:34Z</cp:lastPrinted>
  <dcterms:created xsi:type="dcterms:W3CDTF">2015-01-27T17:30:13Z</dcterms:created>
  <dcterms:modified xsi:type="dcterms:W3CDTF">2025-03-13T16:22:36Z</dcterms:modified>
</cp:coreProperties>
</file>