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filterPrivacy="1" showInkAnnotation="0" codeName="ThisWorkbook" autoCompressPictures="0"/>
  <bookViews>
    <workbookView xWindow="16020" yWindow="585" windowWidth="17355" windowHeight="23865" tabRatio="924" firstSheet="36" activeTab="56"/>
  </bookViews>
  <sheets>
    <sheet name="Personuppgifter &amp; Instruktioner" sheetId="12" r:id="rId1"/>
    <sheet name="Graf arbetad tid &amp; flex" sheetId="73" r:id="rId2"/>
    <sheet name="Graf arbetstider" sheetId="74" r:id="rId3"/>
    <sheet name="Summering för året" sheetId="70" r:id="rId4"/>
    <sheet name="v 1" sheetId="13" r:id="rId5"/>
    <sheet name="v 2" sheetId="67" r:id="rId6"/>
    <sheet name="v 3" sheetId="68" r:id="rId7"/>
    <sheet name="v 4" sheetId="63" r:id="rId8"/>
    <sheet name="v 5" sheetId="62" r:id="rId9"/>
    <sheet name="v 6" sheetId="61" r:id="rId10"/>
    <sheet name="v 7" sheetId="60" r:id="rId11"/>
    <sheet name="v 8" sheetId="59" r:id="rId12"/>
    <sheet name="v 9" sheetId="58" r:id="rId13"/>
    <sheet name="v 10" sheetId="57" r:id="rId14"/>
    <sheet name="v 11" sheetId="56" r:id="rId15"/>
    <sheet name="v 12" sheetId="55" r:id="rId16"/>
    <sheet name="v 13" sheetId="54" r:id="rId17"/>
    <sheet name="v 14" sheetId="53" r:id="rId18"/>
    <sheet name="v 15" sheetId="52" r:id="rId19"/>
    <sheet name="v 16" sheetId="51" r:id="rId20"/>
    <sheet name="v 17" sheetId="50" r:id="rId21"/>
    <sheet name="v 18" sheetId="49" r:id="rId22"/>
    <sheet name="v 19" sheetId="48" r:id="rId23"/>
    <sheet name="v 20" sheetId="47" r:id="rId24"/>
    <sheet name="v 21" sheetId="46" r:id="rId25"/>
    <sheet name="v 22" sheetId="45" r:id="rId26"/>
    <sheet name="v 23" sheetId="44" r:id="rId27"/>
    <sheet name="v 24" sheetId="43" r:id="rId28"/>
    <sheet name="v 25" sheetId="42" r:id="rId29"/>
    <sheet name="v 26" sheetId="41" r:id="rId30"/>
    <sheet name="v 27" sheetId="40" r:id="rId31"/>
    <sheet name="v 28" sheetId="39" r:id="rId32"/>
    <sheet name="v 29" sheetId="38" r:id="rId33"/>
    <sheet name="v 30" sheetId="37" r:id="rId34"/>
    <sheet name="v 31" sheetId="36" r:id="rId35"/>
    <sheet name="v 32" sheetId="35" r:id="rId36"/>
    <sheet name="v 33" sheetId="34" r:id="rId37"/>
    <sheet name="v 34" sheetId="33" r:id="rId38"/>
    <sheet name="v 35" sheetId="32" r:id="rId39"/>
    <sheet name="v 36" sheetId="31" r:id="rId40"/>
    <sheet name="v 37" sheetId="30" r:id="rId41"/>
    <sheet name="v 38" sheetId="29" r:id="rId42"/>
    <sheet name="v 39" sheetId="28" r:id="rId43"/>
    <sheet name="v 40" sheetId="27" r:id="rId44"/>
    <sheet name="v 41" sheetId="26" r:id="rId45"/>
    <sheet name="v 42" sheetId="25" r:id="rId46"/>
    <sheet name="v 43" sheetId="24" r:id="rId47"/>
    <sheet name="v 44" sheetId="23" r:id="rId48"/>
    <sheet name="v 45" sheetId="22" r:id="rId49"/>
    <sheet name="v 46" sheetId="14" r:id="rId50"/>
    <sheet name="v 47" sheetId="15" r:id="rId51"/>
    <sheet name="v 48" sheetId="16" r:id="rId52"/>
    <sheet name="v 49" sheetId="17" r:id="rId53"/>
    <sheet name="v 50" sheetId="20" r:id="rId54"/>
    <sheet name="v 51" sheetId="19" r:id="rId55"/>
    <sheet name="v 52" sheetId="21" r:id="rId56"/>
    <sheet name="Versioner" sheetId="72" r:id="rId57"/>
    <sheet name="Definitioner" sheetId="69" r:id="rId58"/>
    <sheet name="Tabell arbetstid &amp; flexsaldo" sheetId="2" r:id="rId59"/>
    <sheet name="Tabell ankomst &amp; avgång dag" sheetId="4" r:id="rId60"/>
  </sheets>
  <definedNames>
    <definedName name="Arbetsplats">'Personuppgifter &amp; Instruktioner'!$G$16</definedName>
    <definedName name="Befattning">'Personuppgifter &amp; Instruktioner'!$C$16</definedName>
    <definedName name="dayformat">Definitioner!$B$5</definedName>
    <definedName name="Enkelsaldo">'Personuppgifter &amp; Instruktioner'!$G$18</definedName>
    <definedName name="firstday">Definitioner!$B$3</definedName>
    <definedName name="Flexsaldo">'Personuppgifter &amp; Instruktioner'!$E$18</definedName>
    <definedName name="format">Definitioner!$B$4</definedName>
    <definedName name="Kommentarer">'Personuppgifter &amp; Instruktioner'!#REF!</definedName>
    <definedName name="Kvalsaldo">'Personuppgifter &amp; Instruktioner'!$L$18</definedName>
    <definedName name="Namn">'Personuppgifter &amp; Instruktioner'!$C$14</definedName>
    <definedName name="Personnummer">'Personuppgifter &amp; Instruktioner'!$L$14</definedName>
    <definedName name="Telefon">'Personuppgifter &amp; Instruktioner'!$L$16</definedName>
    <definedName name="_xlnm.Print_Area" localSheetId="1">'Graf arbetad tid &amp; flex'!$C$7:$P$21</definedName>
    <definedName name="_xlnm.Print_Area" localSheetId="2">'Graf arbetstider'!$C$7:$P$21</definedName>
    <definedName name="_xlnm.Print_Area" localSheetId="0">'Personuppgifter &amp; Instruktioner'!$C$5:$P$119</definedName>
    <definedName name="_xlnm.Print_Area" localSheetId="3">'Summering för året'!$C$7:$P$21</definedName>
    <definedName name="_xlnm.Print_Area" localSheetId="4">'v 1'!$C$7:$P$46</definedName>
    <definedName name="_xlnm.Print_Area" localSheetId="13">'v 10'!$C$7:$P$46</definedName>
    <definedName name="_xlnm.Print_Area" localSheetId="14">'v 11'!$C$7:$P$46</definedName>
    <definedName name="_xlnm.Print_Area" localSheetId="15">'v 12'!$C$7:$P$46</definedName>
    <definedName name="_xlnm.Print_Area" localSheetId="16">'v 13'!$C$7:$P$46</definedName>
    <definedName name="_xlnm.Print_Area" localSheetId="17">'v 14'!$C$7:$P$46</definedName>
    <definedName name="_xlnm.Print_Area" localSheetId="18">'v 15'!$C$7:$P$46</definedName>
    <definedName name="_xlnm.Print_Area" localSheetId="19">'v 16'!$C$7:$P$46</definedName>
    <definedName name="_xlnm.Print_Area" localSheetId="20">'v 17'!$C$7:$P$46</definedName>
    <definedName name="_xlnm.Print_Area" localSheetId="21">'v 18'!$C$7:$P$46</definedName>
    <definedName name="_xlnm.Print_Area" localSheetId="22">'v 19'!$C$7:$P$46</definedName>
    <definedName name="_xlnm.Print_Area" localSheetId="5">'v 2'!$C$7:$P$46</definedName>
    <definedName name="_xlnm.Print_Area" localSheetId="23">'v 20'!$C$7:$P$46</definedName>
    <definedName name="_xlnm.Print_Area" localSheetId="24">'v 21'!$C$7:$P$46</definedName>
    <definedName name="_xlnm.Print_Area" localSheetId="25">'v 22'!$C$7:$P$46</definedName>
    <definedName name="_xlnm.Print_Area" localSheetId="26">'v 23'!$C$7:$P$46</definedName>
    <definedName name="_xlnm.Print_Area" localSheetId="27">'v 24'!$C$7:$P$46</definedName>
    <definedName name="_xlnm.Print_Area" localSheetId="28">'v 25'!$C$7:$P$46</definedName>
    <definedName name="_xlnm.Print_Area" localSheetId="29">'v 26'!$C$7:$P$46</definedName>
    <definedName name="_xlnm.Print_Area" localSheetId="30">'v 27'!$C$7:$P$46</definedName>
    <definedName name="_xlnm.Print_Area" localSheetId="31">'v 28'!$C$7:$P$46</definedName>
    <definedName name="_xlnm.Print_Area" localSheetId="32">'v 29'!$C$7:$P$46</definedName>
    <definedName name="_xlnm.Print_Area" localSheetId="6">'v 3'!$C$7:$P$46</definedName>
    <definedName name="_xlnm.Print_Area" localSheetId="33">'v 30'!$C$7:$P$46</definedName>
    <definedName name="_xlnm.Print_Area" localSheetId="34">'v 31'!$C$7:$P$46</definedName>
    <definedName name="_xlnm.Print_Area" localSheetId="35">'v 32'!$C$7:$P$46</definedName>
    <definedName name="_xlnm.Print_Area" localSheetId="36">'v 33'!$C$7:$P$46</definedName>
    <definedName name="_xlnm.Print_Area" localSheetId="37">'v 34'!$C$7:$P$46</definedName>
    <definedName name="_xlnm.Print_Area" localSheetId="38">'v 35'!$C$7:$P$46</definedName>
    <definedName name="_xlnm.Print_Area" localSheetId="39">'v 36'!$C$7:$P$46</definedName>
    <definedName name="_xlnm.Print_Area" localSheetId="40">'v 37'!$C$7:$P$46</definedName>
    <definedName name="_xlnm.Print_Area" localSheetId="41">'v 38'!$C$7:$P$46</definedName>
    <definedName name="_xlnm.Print_Area" localSheetId="42">'v 39'!$C$7:$P$46</definedName>
    <definedName name="_xlnm.Print_Area" localSheetId="7">'v 4'!$C$7:$P$46</definedName>
    <definedName name="_xlnm.Print_Area" localSheetId="43">'v 40'!$C$7:$P$46</definedName>
    <definedName name="_xlnm.Print_Area" localSheetId="44">'v 41'!$C$7:$P$46</definedName>
    <definedName name="_xlnm.Print_Area" localSheetId="45">'v 42'!$C$7:$P$46</definedName>
    <definedName name="_xlnm.Print_Area" localSheetId="46">'v 43'!$C$7:$P$46</definedName>
    <definedName name="_xlnm.Print_Area" localSheetId="47">'v 44'!$C$7:$P$46</definedName>
    <definedName name="_xlnm.Print_Area" localSheetId="48">'v 45'!$C$7:$P$46</definedName>
    <definedName name="_xlnm.Print_Area" localSheetId="49">'v 46'!$C$7:$P$46</definedName>
    <definedName name="_xlnm.Print_Area" localSheetId="50">'v 47'!$C$7:$P$46</definedName>
    <definedName name="_xlnm.Print_Area" localSheetId="51">'v 48'!$C$7:$P$46</definedName>
    <definedName name="_xlnm.Print_Area" localSheetId="52">'v 49'!$C$7:$P$46</definedName>
    <definedName name="_xlnm.Print_Area" localSheetId="8">'v 5'!$C$7:$P$46</definedName>
    <definedName name="_xlnm.Print_Area" localSheetId="53">'v 50'!$C$7:$P$46</definedName>
    <definedName name="_xlnm.Print_Area" localSheetId="54">'v 51'!$C$7:$P$46</definedName>
    <definedName name="_xlnm.Print_Area" localSheetId="55">'v 52'!$C$7:$P$46</definedName>
    <definedName name="_xlnm.Print_Area" localSheetId="9">'v 6'!$C$7:$P$46</definedName>
    <definedName name="_xlnm.Print_Area" localSheetId="10">'v 7'!$C$7:$P$46</definedName>
    <definedName name="_xlnm.Print_Area" localSheetId="11">'v 8'!$C$7:$P$46</definedName>
    <definedName name="_xlnm.Print_Area" localSheetId="12">'v 9'!$C$7:$P$46</definedName>
    <definedName name="_xlnm.Print_Area" localSheetId="56">Versioner!$C$5:$P$88</definedName>
    <definedName name="År">Definitioner!$B$2</definedName>
  </definedNames>
  <calcPr calcId="162913"/>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B3" i="69" l="1"/>
  <c r="P20" i="49" l="1"/>
  <c r="G124" i="4" l="1"/>
  <c r="G123" i="4"/>
  <c r="M22" i="19" l="1"/>
  <c r="M21" i="19"/>
  <c r="M20" i="19"/>
  <c r="M19" i="19"/>
  <c r="M18" i="19"/>
  <c r="M17" i="19"/>
  <c r="L26" i="48"/>
  <c r="M23" i="48"/>
  <c r="M22" i="48"/>
  <c r="M21" i="48"/>
  <c r="M20" i="48"/>
  <c r="M19" i="48"/>
  <c r="M18" i="48"/>
  <c r="M17" i="48"/>
  <c r="M26" i="48" s="1"/>
  <c r="L26" i="49"/>
  <c r="M20" i="49"/>
  <c r="M21" i="49"/>
  <c r="P21" i="49" s="1"/>
  <c r="L26" i="50"/>
  <c r="P21" i="50"/>
  <c r="K271" i="4" l="1"/>
  <c r="K270" i="4"/>
  <c r="K269" i="4"/>
  <c r="K268" i="4"/>
  <c r="K267" i="4"/>
  <c r="J271" i="4"/>
  <c r="J270" i="4"/>
  <c r="J269" i="4"/>
  <c r="J268" i="4"/>
  <c r="J267" i="4"/>
  <c r="G377" i="4"/>
  <c r="G376" i="4"/>
  <c r="G375" i="4"/>
  <c r="G374" i="4"/>
  <c r="G373" i="4"/>
  <c r="G372" i="4"/>
  <c r="G371" i="4"/>
  <c r="E377" i="4"/>
  <c r="E376" i="4"/>
  <c r="E375" i="4"/>
  <c r="F375" i="4" s="1"/>
  <c r="E374" i="4"/>
  <c r="E373" i="4"/>
  <c r="E372" i="4"/>
  <c r="E371" i="4"/>
  <c r="D377" i="4"/>
  <c r="D376" i="4"/>
  <c r="D375" i="4"/>
  <c r="D374" i="4"/>
  <c r="D373" i="4"/>
  <c r="D372" i="4"/>
  <c r="D371" i="4"/>
  <c r="BB10" i="2"/>
  <c r="BB9" i="2"/>
  <c r="BB8" i="2"/>
  <c r="BB7" i="2"/>
  <c r="F377" i="4" l="1"/>
  <c r="F373" i="4"/>
  <c r="F371" i="4"/>
  <c r="F376" i="4"/>
  <c r="F374" i="4"/>
  <c r="F372" i="4"/>
  <c r="BB4" i="2" l="1"/>
  <c r="M21" i="42"/>
  <c r="BB5" i="2" l="1"/>
  <c r="C17" i="13" l="1"/>
  <c r="G7" i="4" l="1"/>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L8" i="13" l="1"/>
  <c r="M17" i="67" l="1"/>
  <c r="P17" i="67" s="1"/>
  <c r="M17" i="13"/>
  <c r="M18" i="13"/>
  <c r="P18" i="13" s="1"/>
  <c r="M18" i="67"/>
  <c r="P18" i="67" s="1"/>
  <c r="M19" i="67"/>
  <c r="P19" i="67" s="1"/>
  <c r="M20" i="67"/>
  <c r="P20" i="67" s="1"/>
  <c r="M21" i="67"/>
  <c r="P21" i="67" s="1"/>
  <c r="M18" i="68"/>
  <c r="P18" i="68" s="1"/>
  <c r="M19" i="68"/>
  <c r="P19" i="68" s="1"/>
  <c r="M20" i="68"/>
  <c r="P20" i="68" s="1"/>
  <c r="M21" i="68"/>
  <c r="P21" i="68" s="1"/>
  <c r="M18" i="63"/>
  <c r="P18" i="63" s="1"/>
  <c r="M19" i="63"/>
  <c r="P19" i="63" s="1"/>
  <c r="M20" i="63"/>
  <c r="P20" i="63" s="1"/>
  <c r="M21" i="63"/>
  <c r="P21" i="63" s="1"/>
  <c r="M18" i="62"/>
  <c r="P18" i="62" s="1"/>
  <c r="M19" i="62"/>
  <c r="P19" i="62" s="1"/>
  <c r="M20" i="62"/>
  <c r="M21" i="62"/>
  <c r="P21" i="62" s="1"/>
  <c r="M18" i="61"/>
  <c r="P18" i="61" s="1"/>
  <c r="M19" i="61"/>
  <c r="P19" i="61" s="1"/>
  <c r="M20" i="61"/>
  <c r="P20" i="61" s="1"/>
  <c r="M21" i="61"/>
  <c r="P21" i="61" s="1"/>
  <c r="M18" i="60"/>
  <c r="P18" i="60" s="1"/>
  <c r="M19" i="60"/>
  <c r="P19" i="60" s="1"/>
  <c r="M20" i="60"/>
  <c r="P20" i="60" s="1"/>
  <c r="M21" i="60"/>
  <c r="P21" i="60" s="1"/>
  <c r="M18" i="59"/>
  <c r="P18" i="59" s="1"/>
  <c r="M19" i="59"/>
  <c r="P19" i="59" s="1"/>
  <c r="M20" i="59"/>
  <c r="P20" i="59" s="1"/>
  <c r="M21" i="59"/>
  <c r="P21" i="59" s="1"/>
  <c r="M18" i="58"/>
  <c r="P18" i="58" s="1"/>
  <c r="M19" i="58"/>
  <c r="P19" i="58" s="1"/>
  <c r="M20" i="58"/>
  <c r="P20" i="58" s="1"/>
  <c r="M21" i="58"/>
  <c r="P21" i="58" s="1"/>
  <c r="M18" i="57"/>
  <c r="P18" i="57" s="1"/>
  <c r="M19" i="57"/>
  <c r="P19" i="57" s="1"/>
  <c r="M20" i="57"/>
  <c r="P20" i="57" s="1"/>
  <c r="M21" i="57"/>
  <c r="P21" i="57" s="1"/>
  <c r="M18" i="56"/>
  <c r="P18" i="56" s="1"/>
  <c r="M19" i="56"/>
  <c r="P19" i="56" s="1"/>
  <c r="M20" i="56"/>
  <c r="P20" i="56" s="1"/>
  <c r="M21" i="56"/>
  <c r="P21" i="56" s="1"/>
  <c r="M18" i="55"/>
  <c r="P18" i="55" s="1"/>
  <c r="M19" i="55"/>
  <c r="P19" i="55" s="1"/>
  <c r="M20" i="55"/>
  <c r="P20" i="55" s="1"/>
  <c r="M21" i="55"/>
  <c r="P21" i="55" s="1"/>
  <c r="M18" i="54"/>
  <c r="P18" i="54" s="1"/>
  <c r="M19" i="54"/>
  <c r="P19" i="54" s="1"/>
  <c r="M20" i="54"/>
  <c r="M21" i="54"/>
  <c r="P21" i="54" s="1"/>
  <c r="M18" i="53"/>
  <c r="P18" i="53" s="1"/>
  <c r="M19" i="53"/>
  <c r="P19" i="53" s="1"/>
  <c r="M20" i="53"/>
  <c r="P20" i="53" s="1"/>
  <c r="M21" i="53"/>
  <c r="P21" i="53" s="1"/>
  <c r="M18" i="52"/>
  <c r="P18" i="52" s="1"/>
  <c r="M19" i="52"/>
  <c r="P19" i="52" s="1"/>
  <c r="M20" i="52"/>
  <c r="P20" i="52" s="1"/>
  <c r="M21" i="52"/>
  <c r="P21" i="52" s="1"/>
  <c r="M18" i="51"/>
  <c r="P18" i="51" s="1"/>
  <c r="M19" i="51"/>
  <c r="P19" i="51" s="1"/>
  <c r="M20" i="51"/>
  <c r="P20" i="51" s="1"/>
  <c r="M21" i="51"/>
  <c r="P21" i="51" s="1"/>
  <c r="M18" i="50"/>
  <c r="P18" i="50" s="1"/>
  <c r="M19" i="50"/>
  <c r="P19" i="50" s="1"/>
  <c r="M20" i="50"/>
  <c r="P20" i="50" s="1"/>
  <c r="M21" i="50"/>
  <c r="M18" i="49"/>
  <c r="P18" i="49" s="1"/>
  <c r="M19" i="49"/>
  <c r="P19" i="49" s="1"/>
  <c r="P18" i="48"/>
  <c r="P19" i="48"/>
  <c r="P20" i="48"/>
  <c r="P21" i="48"/>
  <c r="M18" i="47"/>
  <c r="P18" i="47" s="1"/>
  <c r="M19" i="47"/>
  <c r="P19" i="47" s="1"/>
  <c r="M20" i="47"/>
  <c r="P20" i="47" s="1"/>
  <c r="M21" i="47"/>
  <c r="P21" i="47" s="1"/>
  <c r="M18" i="46"/>
  <c r="P18" i="46" s="1"/>
  <c r="M19" i="46"/>
  <c r="P19" i="46" s="1"/>
  <c r="M20" i="46"/>
  <c r="P20" i="46" s="1"/>
  <c r="M21" i="46"/>
  <c r="P21" i="46" s="1"/>
  <c r="M18" i="45"/>
  <c r="P18" i="45" s="1"/>
  <c r="M19" i="45"/>
  <c r="P19" i="45" s="1"/>
  <c r="M20" i="45"/>
  <c r="P20" i="45" s="1"/>
  <c r="M21" i="45"/>
  <c r="P21" i="45" s="1"/>
  <c r="M18" i="44"/>
  <c r="P18" i="44" s="1"/>
  <c r="M19" i="44"/>
  <c r="P19" i="44" s="1"/>
  <c r="M20" i="44"/>
  <c r="P20" i="44" s="1"/>
  <c r="M21" i="44"/>
  <c r="P21" i="44" s="1"/>
  <c r="M18" i="43"/>
  <c r="P18" i="43" s="1"/>
  <c r="M19" i="43"/>
  <c r="P19" i="43" s="1"/>
  <c r="M20" i="43"/>
  <c r="P20" i="43" s="1"/>
  <c r="M21" i="43"/>
  <c r="P21" i="43" s="1"/>
  <c r="M18" i="42"/>
  <c r="P18" i="42" s="1"/>
  <c r="M19" i="42"/>
  <c r="P19" i="42" s="1"/>
  <c r="M20" i="42"/>
  <c r="P20" i="42" s="1"/>
  <c r="P21" i="42"/>
  <c r="M18" i="41"/>
  <c r="P18" i="41" s="1"/>
  <c r="M19" i="41"/>
  <c r="P19" i="41" s="1"/>
  <c r="M20" i="41"/>
  <c r="P20" i="41" s="1"/>
  <c r="M21" i="41"/>
  <c r="P21" i="41" s="1"/>
  <c r="M18" i="40"/>
  <c r="P18" i="40" s="1"/>
  <c r="M19" i="40"/>
  <c r="P19" i="40" s="1"/>
  <c r="M20" i="40"/>
  <c r="P20" i="40" s="1"/>
  <c r="M21" i="40"/>
  <c r="P21" i="40" s="1"/>
  <c r="M18" i="39"/>
  <c r="P18" i="39" s="1"/>
  <c r="M19" i="39"/>
  <c r="P19" i="39" s="1"/>
  <c r="M20" i="39"/>
  <c r="P20" i="39" s="1"/>
  <c r="M21" i="39"/>
  <c r="P21" i="39" s="1"/>
  <c r="M18" i="38"/>
  <c r="P18" i="38" s="1"/>
  <c r="M19" i="38"/>
  <c r="P19" i="38" s="1"/>
  <c r="M20" i="38"/>
  <c r="P20" i="38" s="1"/>
  <c r="M21" i="38"/>
  <c r="P21" i="38" s="1"/>
  <c r="M18" i="37"/>
  <c r="P18" i="37" s="1"/>
  <c r="M19" i="37"/>
  <c r="P19" i="37" s="1"/>
  <c r="M20" i="37"/>
  <c r="P20" i="37" s="1"/>
  <c r="M21" i="37"/>
  <c r="P21" i="37" s="1"/>
  <c r="M18" i="36"/>
  <c r="P18" i="36" s="1"/>
  <c r="M19" i="36"/>
  <c r="P19" i="36" s="1"/>
  <c r="M20" i="36"/>
  <c r="P20" i="36" s="1"/>
  <c r="M21" i="36"/>
  <c r="P21" i="36" s="1"/>
  <c r="M18" i="35"/>
  <c r="P18" i="35" s="1"/>
  <c r="M19" i="35"/>
  <c r="P19" i="35" s="1"/>
  <c r="M20" i="35"/>
  <c r="P20" i="35" s="1"/>
  <c r="M21" i="35"/>
  <c r="P21" i="35" s="1"/>
  <c r="M18" i="34"/>
  <c r="P18" i="34" s="1"/>
  <c r="M19" i="34"/>
  <c r="P19" i="34" s="1"/>
  <c r="M20" i="34"/>
  <c r="P20" i="34" s="1"/>
  <c r="M21" i="34"/>
  <c r="P21" i="34" s="1"/>
  <c r="M18" i="33"/>
  <c r="P18" i="33" s="1"/>
  <c r="M19" i="33"/>
  <c r="P19" i="33" s="1"/>
  <c r="M20" i="33"/>
  <c r="P20" i="33" s="1"/>
  <c r="M21" i="33"/>
  <c r="P21" i="33" s="1"/>
  <c r="M18" i="32"/>
  <c r="P18" i="32" s="1"/>
  <c r="M19" i="32"/>
  <c r="P19" i="32" s="1"/>
  <c r="M20" i="32"/>
  <c r="P20" i="32" s="1"/>
  <c r="M21" i="32"/>
  <c r="P21" i="32" s="1"/>
  <c r="M18" i="31"/>
  <c r="P18" i="31" s="1"/>
  <c r="M19" i="31"/>
  <c r="P19" i="31" s="1"/>
  <c r="M20" i="31"/>
  <c r="P20" i="31" s="1"/>
  <c r="M21" i="31"/>
  <c r="P21" i="31" s="1"/>
  <c r="M18" i="30"/>
  <c r="P18" i="30" s="1"/>
  <c r="M19" i="30"/>
  <c r="P19" i="30" s="1"/>
  <c r="M20" i="30"/>
  <c r="P20" i="30" s="1"/>
  <c r="M21" i="30"/>
  <c r="P21" i="30" s="1"/>
  <c r="M18" i="29"/>
  <c r="P18" i="29" s="1"/>
  <c r="M19" i="29"/>
  <c r="P19" i="29" s="1"/>
  <c r="M20" i="29"/>
  <c r="P20" i="29" s="1"/>
  <c r="M21" i="29"/>
  <c r="P21" i="29" s="1"/>
  <c r="M18" i="28"/>
  <c r="P18" i="28" s="1"/>
  <c r="M19" i="28"/>
  <c r="P19" i="28" s="1"/>
  <c r="M20" i="28"/>
  <c r="P20" i="28" s="1"/>
  <c r="M21" i="28"/>
  <c r="P21" i="28" s="1"/>
  <c r="M18" i="27"/>
  <c r="P18" i="27" s="1"/>
  <c r="M19" i="27"/>
  <c r="P19" i="27" s="1"/>
  <c r="M20" i="27"/>
  <c r="P20" i="27" s="1"/>
  <c r="M21" i="27"/>
  <c r="P21" i="27" s="1"/>
  <c r="M18" i="26"/>
  <c r="P18" i="26" s="1"/>
  <c r="M19" i="26"/>
  <c r="P19" i="26" s="1"/>
  <c r="M20" i="26"/>
  <c r="P20" i="26" s="1"/>
  <c r="M21" i="26"/>
  <c r="P21" i="26" s="1"/>
  <c r="M18" i="25"/>
  <c r="P18" i="25" s="1"/>
  <c r="M19" i="25"/>
  <c r="P19" i="25" s="1"/>
  <c r="M20" i="25"/>
  <c r="P20" i="25" s="1"/>
  <c r="M21" i="25"/>
  <c r="P21" i="25" s="1"/>
  <c r="M18" i="24"/>
  <c r="P18" i="24" s="1"/>
  <c r="M19" i="24"/>
  <c r="P19" i="24" s="1"/>
  <c r="M20" i="24"/>
  <c r="P20" i="24" s="1"/>
  <c r="M21" i="24"/>
  <c r="P21" i="24" s="1"/>
  <c r="M18" i="23"/>
  <c r="P18" i="23" s="1"/>
  <c r="M19" i="23"/>
  <c r="P19" i="23" s="1"/>
  <c r="M20" i="23"/>
  <c r="P20" i="23" s="1"/>
  <c r="M21" i="23"/>
  <c r="P21" i="23" s="1"/>
  <c r="M18" i="22"/>
  <c r="P18" i="22" s="1"/>
  <c r="M19" i="22"/>
  <c r="P19" i="22" s="1"/>
  <c r="M20" i="22"/>
  <c r="P20" i="22" s="1"/>
  <c r="M21" i="22"/>
  <c r="P21" i="22" s="1"/>
  <c r="M18" i="14"/>
  <c r="P18" i="14" s="1"/>
  <c r="M19" i="14"/>
  <c r="P19" i="14" s="1"/>
  <c r="M20" i="14"/>
  <c r="P20" i="14" s="1"/>
  <c r="M21" i="14"/>
  <c r="P21" i="14" s="1"/>
  <c r="M18" i="15"/>
  <c r="P18" i="15" s="1"/>
  <c r="M19" i="15"/>
  <c r="P19" i="15" s="1"/>
  <c r="M20" i="15"/>
  <c r="P20" i="15" s="1"/>
  <c r="M21" i="15"/>
  <c r="P21" i="15" s="1"/>
  <c r="M18" i="16"/>
  <c r="P18" i="16" s="1"/>
  <c r="M19" i="16"/>
  <c r="P19" i="16" s="1"/>
  <c r="M20" i="16"/>
  <c r="P20" i="16" s="1"/>
  <c r="M21" i="16"/>
  <c r="P21" i="16" s="1"/>
  <c r="M18" i="17"/>
  <c r="P18" i="17" s="1"/>
  <c r="M19" i="17"/>
  <c r="P19" i="17" s="1"/>
  <c r="M20" i="17"/>
  <c r="P20" i="17" s="1"/>
  <c r="M21" i="17"/>
  <c r="P21" i="17" s="1"/>
  <c r="M18" i="20"/>
  <c r="P18" i="20" s="1"/>
  <c r="M19" i="20"/>
  <c r="P19" i="20" s="1"/>
  <c r="M20" i="20"/>
  <c r="P20" i="20" s="1"/>
  <c r="M21" i="20"/>
  <c r="P21" i="20" s="1"/>
  <c r="P18" i="19"/>
  <c r="P19" i="19"/>
  <c r="P20" i="19"/>
  <c r="P21" i="19"/>
  <c r="M18" i="21"/>
  <c r="P18" i="21" s="1"/>
  <c r="M19" i="21"/>
  <c r="P19" i="21" s="1"/>
  <c r="M20" i="21"/>
  <c r="P20" i="21" s="1"/>
  <c r="M21" i="21"/>
  <c r="P21" i="21" s="1"/>
  <c r="M19" i="13"/>
  <c r="P19" i="13" s="1"/>
  <c r="M20" i="13"/>
  <c r="P20" i="13" s="1"/>
  <c r="M21" i="13"/>
  <c r="P21" i="13" s="1"/>
  <c r="M17" i="68"/>
  <c r="P17" i="68" s="1"/>
  <c r="M17" i="63"/>
  <c r="P17" i="63" s="1"/>
  <c r="M17" i="62"/>
  <c r="P17" i="62" s="1"/>
  <c r="M17" i="61"/>
  <c r="P17" i="61" s="1"/>
  <c r="M17" i="60"/>
  <c r="P17" i="60" s="1"/>
  <c r="M17" i="59"/>
  <c r="P17" i="59" s="1"/>
  <c r="M17" i="58"/>
  <c r="P17" i="58" s="1"/>
  <c r="M17" i="57"/>
  <c r="P17" i="57" s="1"/>
  <c r="M17" i="56"/>
  <c r="P17" i="56" s="1"/>
  <c r="M17" i="55"/>
  <c r="P17" i="55" s="1"/>
  <c r="M17" i="54"/>
  <c r="P17" i="54" s="1"/>
  <c r="M17" i="53"/>
  <c r="P17" i="53" s="1"/>
  <c r="M17" i="52"/>
  <c r="P17" i="52" s="1"/>
  <c r="M17" i="51"/>
  <c r="P17" i="51" s="1"/>
  <c r="M17" i="50"/>
  <c r="P17" i="50" s="1"/>
  <c r="M17" i="49"/>
  <c r="P17" i="49" s="1"/>
  <c r="P17" i="48"/>
  <c r="M17" i="47"/>
  <c r="P17" i="47" s="1"/>
  <c r="M17" i="46"/>
  <c r="P17" i="46" s="1"/>
  <c r="M17" i="45"/>
  <c r="P17" i="45" s="1"/>
  <c r="M17" i="44"/>
  <c r="P17" i="44" s="1"/>
  <c r="M17" i="43"/>
  <c r="P17" i="43" s="1"/>
  <c r="P26" i="43" s="1"/>
  <c r="Y5" i="2" s="1"/>
  <c r="M17" i="42"/>
  <c r="P17" i="42" s="1"/>
  <c r="M17" i="41"/>
  <c r="P17" i="41" s="1"/>
  <c r="M17" i="40"/>
  <c r="P17" i="40" s="1"/>
  <c r="M17" i="39"/>
  <c r="P17" i="39" s="1"/>
  <c r="M17" i="38"/>
  <c r="P17" i="38" s="1"/>
  <c r="M17" i="37"/>
  <c r="P17" i="37" s="1"/>
  <c r="M17" i="36"/>
  <c r="P17" i="36" s="1"/>
  <c r="M17" i="35"/>
  <c r="P17" i="35" s="1"/>
  <c r="P26" i="35" s="1"/>
  <c r="AG5" i="2" s="1"/>
  <c r="M17" i="34"/>
  <c r="P17" i="34" s="1"/>
  <c r="M17" i="33"/>
  <c r="P17" i="33" s="1"/>
  <c r="M17" i="32"/>
  <c r="P17" i="32" s="1"/>
  <c r="M17" i="31"/>
  <c r="P17" i="31" s="1"/>
  <c r="M17" i="30"/>
  <c r="P17" i="30" s="1"/>
  <c r="M17" i="29"/>
  <c r="P17" i="29" s="1"/>
  <c r="M17" i="28"/>
  <c r="P17" i="28" s="1"/>
  <c r="M17" i="27"/>
  <c r="P17" i="27" s="1"/>
  <c r="M17" i="26"/>
  <c r="P17" i="26" s="1"/>
  <c r="M17" i="25"/>
  <c r="P17" i="25" s="1"/>
  <c r="M17" i="24"/>
  <c r="P17" i="24" s="1"/>
  <c r="M17" i="23"/>
  <c r="P17" i="23" s="1"/>
  <c r="M17" i="22"/>
  <c r="P17" i="22" s="1"/>
  <c r="M17" i="14"/>
  <c r="P17" i="14" s="1"/>
  <c r="M17" i="15"/>
  <c r="P17" i="15" s="1"/>
  <c r="M17" i="16"/>
  <c r="P17" i="16" s="1"/>
  <c r="M17" i="17"/>
  <c r="P17" i="17" s="1"/>
  <c r="M17" i="20"/>
  <c r="P17" i="20" s="1"/>
  <c r="P17" i="19"/>
  <c r="M17" i="21"/>
  <c r="P17" i="21" s="1"/>
  <c r="N19" i="70"/>
  <c r="N18" i="70"/>
  <c r="O26" i="13"/>
  <c r="O26" i="67"/>
  <c r="O26" i="68"/>
  <c r="O26" i="63"/>
  <c r="O26" i="62"/>
  <c r="O26" i="61"/>
  <c r="O26" i="60"/>
  <c r="O26" i="59"/>
  <c r="O26" i="58"/>
  <c r="O26" i="57"/>
  <c r="O26" i="56"/>
  <c r="O26" i="55"/>
  <c r="O26" i="54"/>
  <c r="O26" i="53"/>
  <c r="O26" i="52"/>
  <c r="O26" i="51"/>
  <c r="O26" i="50"/>
  <c r="O26" i="49"/>
  <c r="O26" i="48"/>
  <c r="O26" i="47"/>
  <c r="O26" i="46"/>
  <c r="O26" i="45"/>
  <c r="O26" i="44"/>
  <c r="O26" i="43"/>
  <c r="O26" i="42"/>
  <c r="O26" i="41"/>
  <c r="O26" i="40"/>
  <c r="O26" i="39"/>
  <c r="O26" i="38"/>
  <c r="O26" i="37"/>
  <c r="O26" i="36"/>
  <c r="O26" i="35"/>
  <c r="O26" i="34"/>
  <c r="O26" i="33"/>
  <c r="O26" i="32"/>
  <c r="O26" i="31"/>
  <c r="O26" i="30"/>
  <c r="O26" i="29"/>
  <c r="O26" i="28"/>
  <c r="O26" i="27"/>
  <c r="O26" i="26"/>
  <c r="O26" i="25"/>
  <c r="O26" i="24"/>
  <c r="O26" i="23"/>
  <c r="O26" i="22"/>
  <c r="O26" i="14"/>
  <c r="O26" i="15"/>
  <c r="O26" i="16"/>
  <c r="O26" i="17"/>
  <c r="O26" i="20"/>
  <c r="O26" i="19"/>
  <c r="O26" i="21"/>
  <c r="L19" i="70"/>
  <c r="L18" i="70"/>
  <c r="N26" i="13"/>
  <c r="N26" i="67"/>
  <c r="N26" i="68"/>
  <c r="N26" i="63"/>
  <c r="N26" i="62"/>
  <c r="N26" i="61"/>
  <c r="N26" i="60"/>
  <c r="N26" i="59"/>
  <c r="N26" i="58"/>
  <c r="N26" i="57"/>
  <c r="N26" i="56"/>
  <c r="N26" i="55"/>
  <c r="N26" i="54"/>
  <c r="N26" i="53"/>
  <c r="N26" i="52"/>
  <c r="N26" i="51"/>
  <c r="N26" i="50"/>
  <c r="N26" i="49"/>
  <c r="N26" i="48"/>
  <c r="N26" i="47"/>
  <c r="N26" i="46"/>
  <c r="N26" i="45"/>
  <c r="N26" i="44"/>
  <c r="N26" i="43"/>
  <c r="N26" i="42"/>
  <c r="N26" i="41"/>
  <c r="N26" i="40"/>
  <c r="N26" i="39"/>
  <c r="N26" i="38"/>
  <c r="N26" i="37"/>
  <c r="N26" i="36"/>
  <c r="N26" i="35"/>
  <c r="N26" i="34"/>
  <c r="N26" i="33"/>
  <c r="N26" i="32"/>
  <c r="N26" i="31"/>
  <c r="N26" i="30"/>
  <c r="N26" i="29"/>
  <c r="N26" i="28"/>
  <c r="N26" i="27"/>
  <c r="N26" i="26"/>
  <c r="N26" i="25"/>
  <c r="N26" i="24"/>
  <c r="N26" i="23"/>
  <c r="N26" i="22"/>
  <c r="N26" i="14"/>
  <c r="N26" i="15"/>
  <c r="N26" i="16"/>
  <c r="N26" i="17"/>
  <c r="N26" i="20"/>
  <c r="N26" i="19"/>
  <c r="N26" i="21"/>
  <c r="H26" i="13"/>
  <c r="H26" i="67"/>
  <c r="H26" i="68"/>
  <c r="H26" i="63"/>
  <c r="H26" i="62"/>
  <c r="H26" i="61"/>
  <c r="H26" i="60"/>
  <c r="H26" i="59"/>
  <c r="H26" i="58"/>
  <c r="H26" i="57"/>
  <c r="H26" i="56"/>
  <c r="H26" i="55"/>
  <c r="H26" i="54"/>
  <c r="H26" i="53"/>
  <c r="H26" i="52"/>
  <c r="H26" i="51"/>
  <c r="H26" i="50"/>
  <c r="H26" i="49"/>
  <c r="H26" i="48"/>
  <c r="H26" i="47"/>
  <c r="H26" i="46"/>
  <c r="H26" i="45"/>
  <c r="H26" i="44"/>
  <c r="H26" i="43"/>
  <c r="H26" i="42"/>
  <c r="H26" i="41"/>
  <c r="H26" i="40"/>
  <c r="H26" i="39"/>
  <c r="H26" i="38"/>
  <c r="H26" i="37"/>
  <c r="H26" i="36"/>
  <c r="H26" i="35"/>
  <c r="H26" i="34"/>
  <c r="H26" i="33"/>
  <c r="H26" i="32"/>
  <c r="H26" i="31"/>
  <c r="H26" i="30"/>
  <c r="H26" i="29"/>
  <c r="H26" i="28"/>
  <c r="H26" i="27"/>
  <c r="H26" i="26"/>
  <c r="H26" i="25"/>
  <c r="H26" i="24"/>
  <c r="H26" i="23"/>
  <c r="H26" i="22"/>
  <c r="H26" i="14"/>
  <c r="H26" i="15"/>
  <c r="H26" i="16"/>
  <c r="H26" i="17"/>
  <c r="H26" i="20"/>
  <c r="H26" i="19"/>
  <c r="H26" i="21"/>
  <c r="M22" i="67"/>
  <c r="M23" i="67"/>
  <c r="M26" i="67"/>
  <c r="C4" i="2" s="1"/>
  <c r="M22" i="52"/>
  <c r="P22" i="52" s="1"/>
  <c r="M23" i="52"/>
  <c r="M22" i="13"/>
  <c r="M23" i="13"/>
  <c r="M22" i="68"/>
  <c r="P22" i="68" s="1"/>
  <c r="M23" i="68"/>
  <c r="P23" i="68" s="1"/>
  <c r="M22" i="63"/>
  <c r="P22" i="63" s="1"/>
  <c r="M23" i="63"/>
  <c r="P23" i="63" s="1"/>
  <c r="M22" i="62"/>
  <c r="P22" i="62" s="1"/>
  <c r="M23" i="62"/>
  <c r="M22" i="61"/>
  <c r="M23" i="61"/>
  <c r="M22" i="60"/>
  <c r="M23" i="60"/>
  <c r="P23" i="60" s="1"/>
  <c r="M22" i="59"/>
  <c r="P22" i="59" s="1"/>
  <c r="M23" i="59"/>
  <c r="P23" i="59" s="1"/>
  <c r="M22" i="58"/>
  <c r="P22" i="58" s="1"/>
  <c r="M23" i="58"/>
  <c r="M22" i="57"/>
  <c r="M23" i="57"/>
  <c r="M22" i="56"/>
  <c r="M23" i="56"/>
  <c r="P23" i="56" s="1"/>
  <c r="M22" i="55"/>
  <c r="P22" i="55" s="1"/>
  <c r="M23" i="55"/>
  <c r="P23" i="55" s="1"/>
  <c r="M22" i="54"/>
  <c r="P22" i="54" s="1"/>
  <c r="M23" i="54"/>
  <c r="M22" i="53"/>
  <c r="M23" i="53"/>
  <c r="M22" i="51"/>
  <c r="M23" i="51"/>
  <c r="M22" i="50"/>
  <c r="P22" i="50" s="1"/>
  <c r="M23" i="50"/>
  <c r="P23" i="50" s="1"/>
  <c r="M22" i="49"/>
  <c r="P22" i="49" s="1"/>
  <c r="M23" i="49"/>
  <c r="M22" i="47"/>
  <c r="M23" i="47"/>
  <c r="M22" i="46"/>
  <c r="P22" i="46" s="1"/>
  <c r="M23" i="46"/>
  <c r="P23" i="46" s="1"/>
  <c r="M22" i="45"/>
  <c r="P22" i="45" s="1"/>
  <c r="M23" i="45"/>
  <c r="M22" i="44"/>
  <c r="M23" i="44"/>
  <c r="M22" i="43"/>
  <c r="M23" i="43"/>
  <c r="M22" i="42"/>
  <c r="P22" i="42" s="1"/>
  <c r="M23" i="42"/>
  <c r="P23" i="42" s="1"/>
  <c r="M22" i="41"/>
  <c r="P22" i="41" s="1"/>
  <c r="M23" i="41"/>
  <c r="M22" i="40"/>
  <c r="M23" i="40"/>
  <c r="M22" i="39"/>
  <c r="M23" i="39"/>
  <c r="M22" i="38"/>
  <c r="P22" i="38" s="1"/>
  <c r="M23" i="38"/>
  <c r="P23" i="38" s="1"/>
  <c r="M22" i="37"/>
  <c r="P22" i="37" s="1"/>
  <c r="M23" i="37"/>
  <c r="M22" i="36"/>
  <c r="M23" i="36"/>
  <c r="M22" i="35"/>
  <c r="M23" i="35"/>
  <c r="M22" i="34"/>
  <c r="P22" i="34" s="1"/>
  <c r="M23" i="34"/>
  <c r="P23" i="34" s="1"/>
  <c r="M22" i="33"/>
  <c r="P22" i="33" s="1"/>
  <c r="M23" i="33"/>
  <c r="M22" i="32"/>
  <c r="M23" i="32"/>
  <c r="M22" i="31"/>
  <c r="M23" i="31"/>
  <c r="M22" i="30"/>
  <c r="P22" i="30" s="1"/>
  <c r="M23" i="30"/>
  <c r="P23" i="30" s="1"/>
  <c r="M22" i="29"/>
  <c r="M23" i="29"/>
  <c r="P23" i="29" s="1"/>
  <c r="M22" i="28"/>
  <c r="M23" i="28"/>
  <c r="P23" i="28" s="1"/>
  <c r="M22" i="27"/>
  <c r="M23" i="27"/>
  <c r="M22" i="26"/>
  <c r="M23" i="26"/>
  <c r="P23" i="26" s="1"/>
  <c r="M22" i="25"/>
  <c r="M23" i="25"/>
  <c r="M22" i="24"/>
  <c r="P22" i="24" s="1"/>
  <c r="M23" i="24"/>
  <c r="P23" i="24" s="1"/>
  <c r="M22" i="23"/>
  <c r="M23" i="23"/>
  <c r="P23" i="23" s="1"/>
  <c r="M22" i="22"/>
  <c r="P22" i="22" s="1"/>
  <c r="M23" i="22"/>
  <c r="P23" i="22" s="1"/>
  <c r="M22" i="14"/>
  <c r="M23" i="14"/>
  <c r="P23" i="14" s="1"/>
  <c r="M22" i="15"/>
  <c r="M23" i="15"/>
  <c r="P23" i="15" s="1"/>
  <c r="M22" i="16"/>
  <c r="P22" i="16" s="1"/>
  <c r="M23" i="16"/>
  <c r="P23" i="16" s="1"/>
  <c r="M22" i="17"/>
  <c r="M23" i="17"/>
  <c r="P23" i="17" s="1"/>
  <c r="M22" i="20"/>
  <c r="M23" i="20"/>
  <c r="M23" i="19"/>
  <c r="M22" i="21"/>
  <c r="P22" i="21" s="1"/>
  <c r="M23" i="21"/>
  <c r="P23" i="21" s="1"/>
  <c r="I26" i="13"/>
  <c r="I26" i="67"/>
  <c r="I26" i="68"/>
  <c r="I26" i="63"/>
  <c r="I26" i="62"/>
  <c r="I26" i="61"/>
  <c r="I26" i="60"/>
  <c r="I26" i="59"/>
  <c r="I26" i="58"/>
  <c r="I26" i="57"/>
  <c r="I26" i="56"/>
  <c r="I26" i="55"/>
  <c r="I26" i="54"/>
  <c r="I26" i="53"/>
  <c r="I26" i="52"/>
  <c r="I26" i="51"/>
  <c r="I26" i="50"/>
  <c r="I26" i="49"/>
  <c r="I26" i="48"/>
  <c r="I26" i="47"/>
  <c r="I26" i="46"/>
  <c r="I26" i="45"/>
  <c r="I26" i="44"/>
  <c r="I26" i="43"/>
  <c r="I26" i="42"/>
  <c r="I26" i="41"/>
  <c r="I26" i="40"/>
  <c r="I26" i="39"/>
  <c r="I26" i="38"/>
  <c r="I26" i="37"/>
  <c r="I26" i="36"/>
  <c r="I26" i="35"/>
  <c r="I26" i="34"/>
  <c r="I26" i="33"/>
  <c r="I26" i="32"/>
  <c r="I26" i="31"/>
  <c r="I26" i="30"/>
  <c r="I26" i="29"/>
  <c r="I26" i="28"/>
  <c r="I26" i="27"/>
  <c r="I26" i="26"/>
  <c r="I26" i="25"/>
  <c r="I26" i="24"/>
  <c r="I26" i="23"/>
  <c r="I26" i="22"/>
  <c r="I26" i="14"/>
  <c r="I26" i="15"/>
  <c r="I26" i="16"/>
  <c r="I26" i="17"/>
  <c r="I26" i="20"/>
  <c r="I26" i="19"/>
  <c r="I26" i="21"/>
  <c r="L26" i="67"/>
  <c r="L26" i="52"/>
  <c r="L26" i="13"/>
  <c r="L26" i="21"/>
  <c r="L26" i="53"/>
  <c r="L26" i="47"/>
  <c r="L26" i="42"/>
  <c r="L26" i="23"/>
  <c r="L26" i="68"/>
  <c r="L26" i="63"/>
  <c r="L26" i="62"/>
  <c r="L26" i="61"/>
  <c r="L26" i="60"/>
  <c r="L26" i="59"/>
  <c r="L26" i="58"/>
  <c r="L26" i="57"/>
  <c r="L26" i="56"/>
  <c r="L26" i="55"/>
  <c r="L26" i="54"/>
  <c r="L26" i="51"/>
  <c r="L26" i="46"/>
  <c r="L26" i="45"/>
  <c r="L26" i="44"/>
  <c r="L26" i="43"/>
  <c r="L26" i="41"/>
  <c r="L26" i="40"/>
  <c r="L26" i="39"/>
  <c r="L26" i="38"/>
  <c r="L26" i="37"/>
  <c r="L26" i="36"/>
  <c r="L26" i="35"/>
  <c r="L26" i="34"/>
  <c r="L26" i="33"/>
  <c r="L26" i="32"/>
  <c r="L26" i="31"/>
  <c r="L26" i="30"/>
  <c r="L26" i="29"/>
  <c r="L26" i="28"/>
  <c r="L26" i="27"/>
  <c r="L26" i="26"/>
  <c r="L26" i="25"/>
  <c r="L26" i="24"/>
  <c r="L26" i="22"/>
  <c r="L26" i="14"/>
  <c r="L26" i="15"/>
  <c r="L26" i="16"/>
  <c r="L26" i="17"/>
  <c r="L26" i="20"/>
  <c r="L26" i="19"/>
  <c r="E10" i="2"/>
  <c r="E9" i="2"/>
  <c r="E7" i="2"/>
  <c r="F10" i="2"/>
  <c r="F9" i="2"/>
  <c r="F8" i="2"/>
  <c r="F7" i="2"/>
  <c r="G10" i="2"/>
  <c r="G9" i="2"/>
  <c r="G8" i="2"/>
  <c r="G7" i="2"/>
  <c r="H10" i="2"/>
  <c r="H9" i="2"/>
  <c r="H8" i="2"/>
  <c r="H7" i="2"/>
  <c r="I10" i="2"/>
  <c r="I9" i="2"/>
  <c r="I8" i="2"/>
  <c r="I7" i="2"/>
  <c r="J10" i="2"/>
  <c r="J9" i="2"/>
  <c r="J8" i="2"/>
  <c r="J7" i="2"/>
  <c r="K10" i="2"/>
  <c r="K9" i="2"/>
  <c r="K8" i="2"/>
  <c r="K7" i="2"/>
  <c r="L7" i="2"/>
  <c r="L10" i="2"/>
  <c r="L9" i="2"/>
  <c r="L8" i="2"/>
  <c r="M7" i="2"/>
  <c r="M10" i="2"/>
  <c r="M9" i="2"/>
  <c r="M8" i="2"/>
  <c r="N7" i="2"/>
  <c r="N10" i="2"/>
  <c r="N9" i="2"/>
  <c r="N8" i="2"/>
  <c r="O7" i="2"/>
  <c r="O10" i="2"/>
  <c r="O9" i="2"/>
  <c r="O8" i="2"/>
  <c r="P7" i="2"/>
  <c r="P10" i="2"/>
  <c r="P9" i="2"/>
  <c r="P8" i="2"/>
  <c r="Q10" i="2"/>
  <c r="Q9" i="2"/>
  <c r="Q8" i="2"/>
  <c r="Q7" i="2"/>
  <c r="R7" i="2"/>
  <c r="R10" i="2"/>
  <c r="R9" i="2"/>
  <c r="R8" i="2"/>
  <c r="S7" i="2"/>
  <c r="S10" i="2"/>
  <c r="S9" i="2"/>
  <c r="S8" i="2"/>
  <c r="T7" i="2"/>
  <c r="T10" i="2"/>
  <c r="T9" i="2"/>
  <c r="T8" i="2"/>
  <c r="U7" i="2"/>
  <c r="U10" i="2"/>
  <c r="U9" i="2"/>
  <c r="U8" i="2"/>
  <c r="V7" i="2"/>
  <c r="V10" i="2"/>
  <c r="V9" i="2"/>
  <c r="V8" i="2"/>
  <c r="W7" i="2"/>
  <c r="W10" i="2"/>
  <c r="W9" i="2"/>
  <c r="W8" i="2"/>
  <c r="X7" i="2"/>
  <c r="X10" i="2"/>
  <c r="X9" i="2"/>
  <c r="X8" i="2"/>
  <c r="Y7" i="2"/>
  <c r="Y10" i="2"/>
  <c r="Y9" i="2"/>
  <c r="Y8" i="2"/>
  <c r="Z7" i="2"/>
  <c r="Z10" i="2"/>
  <c r="Z9" i="2"/>
  <c r="Z8" i="2"/>
  <c r="AA7" i="2"/>
  <c r="AA10" i="2"/>
  <c r="AA9" i="2"/>
  <c r="AA8" i="2"/>
  <c r="AB7" i="2"/>
  <c r="AB10" i="2"/>
  <c r="AB9" i="2"/>
  <c r="AB8" i="2"/>
  <c r="AC7" i="2"/>
  <c r="AC10" i="2"/>
  <c r="AC9" i="2"/>
  <c r="AC8" i="2"/>
  <c r="AD7" i="2"/>
  <c r="AD10" i="2"/>
  <c r="AD9" i="2"/>
  <c r="AD8" i="2"/>
  <c r="AE7" i="2"/>
  <c r="AE10" i="2"/>
  <c r="AE9" i="2"/>
  <c r="AE8" i="2"/>
  <c r="AF7" i="2"/>
  <c r="AF10" i="2"/>
  <c r="AF9" i="2"/>
  <c r="AF8" i="2"/>
  <c r="AG7" i="2"/>
  <c r="AG10" i="2"/>
  <c r="AG9" i="2"/>
  <c r="AG8" i="2"/>
  <c r="AH7" i="2"/>
  <c r="AH10" i="2"/>
  <c r="AH9" i="2"/>
  <c r="AH8" i="2"/>
  <c r="AI7" i="2"/>
  <c r="AI10" i="2"/>
  <c r="AI9" i="2"/>
  <c r="AI8" i="2"/>
  <c r="AJ7" i="2"/>
  <c r="AJ10" i="2"/>
  <c r="AJ9" i="2"/>
  <c r="AJ8" i="2"/>
  <c r="AK7" i="2"/>
  <c r="AK10" i="2"/>
  <c r="AK9" i="2"/>
  <c r="AK8" i="2"/>
  <c r="AL7" i="2"/>
  <c r="AL10" i="2"/>
  <c r="AL9" i="2"/>
  <c r="AL8" i="2"/>
  <c r="AM7" i="2"/>
  <c r="AM10" i="2"/>
  <c r="AM9" i="2"/>
  <c r="AM8" i="2"/>
  <c r="AN7" i="2"/>
  <c r="AN10" i="2"/>
  <c r="AN9" i="2"/>
  <c r="AN8" i="2"/>
  <c r="AO7" i="2"/>
  <c r="AO10" i="2"/>
  <c r="AO9" i="2"/>
  <c r="AO8" i="2"/>
  <c r="AP7" i="2"/>
  <c r="AP10" i="2"/>
  <c r="AP9" i="2"/>
  <c r="AP8" i="2"/>
  <c r="AQ7" i="2"/>
  <c r="AQ10" i="2"/>
  <c r="AQ9" i="2"/>
  <c r="AQ8" i="2"/>
  <c r="AR7" i="2"/>
  <c r="AR10" i="2"/>
  <c r="AR9" i="2"/>
  <c r="AR8" i="2"/>
  <c r="AS7" i="2"/>
  <c r="AS10" i="2"/>
  <c r="AS9" i="2"/>
  <c r="AS8" i="2"/>
  <c r="AT7" i="2"/>
  <c r="AT10" i="2"/>
  <c r="AT9" i="2"/>
  <c r="AT8" i="2"/>
  <c r="AU7" i="2"/>
  <c r="AU10" i="2"/>
  <c r="AU9" i="2"/>
  <c r="AU8" i="2"/>
  <c r="AV7" i="2"/>
  <c r="AV10" i="2"/>
  <c r="AV9" i="2"/>
  <c r="AV8" i="2"/>
  <c r="AW10" i="2"/>
  <c r="AW9" i="2"/>
  <c r="AW8" i="2"/>
  <c r="AW7" i="2"/>
  <c r="AX10" i="2"/>
  <c r="AX9" i="2"/>
  <c r="AX8" i="2"/>
  <c r="AX7" i="2"/>
  <c r="AY9" i="2"/>
  <c r="AY8" i="2"/>
  <c r="AY7" i="2"/>
  <c r="AZ10" i="2"/>
  <c r="AZ9" i="2"/>
  <c r="AZ8" i="2"/>
  <c r="AZ7" i="2"/>
  <c r="BA10" i="2"/>
  <c r="BA9" i="2"/>
  <c r="BA8" i="2"/>
  <c r="BA7" i="2"/>
  <c r="E8" i="2"/>
  <c r="D10" i="2"/>
  <c r="D9" i="2"/>
  <c r="D8" i="2"/>
  <c r="D7" i="2"/>
  <c r="P22" i="67"/>
  <c r="P23" i="67"/>
  <c r="P22" i="13"/>
  <c r="P23" i="13"/>
  <c r="P29" i="13"/>
  <c r="P27" i="13"/>
  <c r="P29" i="67"/>
  <c r="P29" i="68"/>
  <c r="P22" i="19"/>
  <c r="P23" i="19"/>
  <c r="P23" i="20"/>
  <c r="P22" i="15"/>
  <c r="P22" i="14"/>
  <c r="P22" i="23"/>
  <c r="P22" i="25"/>
  <c r="P23" i="25"/>
  <c r="P22" i="27"/>
  <c r="P23" i="27"/>
  <c r="P22" i="28"/>
  <c r="P22" i="29"/>
  <c r="P22" i="31"/>
  <c r="P23" i="31"/>
  <c r="P22" i="32"/>
  <c r="P23" i="32"/>
  <c r="P23" i="33"/>
  <c r="P22" i="35"/>
  <c r="P23" i="35"/>
  <c r="P22" i="36"/>
  <c r="P23" i="36"/>
  <c r="P23" i="37"/>
  <c r="P22" i="39"/>
  <c r="P23" i="39"/>
  <c r="P22" i="40"/>
  <c r="P23" i="40"/>
  <c r="P23" i="41"/>
  <c r="P22" i="43"/>
  <c r="P23" i="43"/>
  <c r="P22" i="44"/>
  <c r="P23" i="44"/>
  <c r="P23" i="45"/>
  <c r="P22" i="47"/>
  <c r="P23" i="47"/>
  <c r="P22" i="48"/>
  <c r="P23" i="48"/>
  <c r="P23" i="49"/>
  <c r="P22" i="51"/>
  <c r="P23" i="51"/>
  <c r="P23" i="52"/>
  <c r="P22" i="53"/>
  <c r="P23" i="53"/>
  <c r="P23" i="54"/>
  <c r="P22" i="56"/>
  <c r="P22" i="57"/>
  <c r="P23" i="57"/>
  <c r="P23" i="58"/>
  <c r="P22" i="60"/>
  <c r="P22" i="61"/>
  <c r="P23" i="61"/>
  <c r="P23" i="62"/>
  <c r="P29" i="63"/>
  <c r="P29" i="62"/>
  <c r="P29" i="61"/>
  <c r="P29" i="60"/>
  <c r="P29" i="59"/>
  <c r="P29" i="58"/>
  <c r="P29" i="57"/>
  <c r="P29" i="56"/>
  <c r="P29" i="55"/>
  <c r="P29" i="54"/>
  <c r="P29" i="53"/>
  <c r="P29" i="52"/>
  <c r="P29" i="51"/>
  <c r="P29" i="50"/>
  <c r="P29" i="49"/>
  <c r="P29" i="48"/>
  <c r="P29" i="47"/>
  <c r="P29" i="46"/>
  <c r="P29" i="45"/>
  <c r="P29" i="44"/>
  <c r="P29" i="43"/>
  <c r="P29" i="42"/>
  <c r="P29" i="41"/>
  <c r="P29" i="40"/>
  <c r="P29" i="39"/>
  <c r="P29" i="38"/>
  <c r="P29" i="37"/>
  <c r="P29" i="36"/>
  <c r="P29" i="35"/>
  <c r="P29" i="34"/>
  <c r="P29" i="33"/>
  <c r="P29" i="32"/>
  <c r="P29" i="31"/>
  <c r="P29" i="30"/>
  <c r="P29" i="29"/>
  <c r="P29" i="28"/>
  <c r="P29" i="27"/>
  <c r="P29" i="26"/>
  <c r="P29" i="25"/>
  <c r="P29" i="24"/>
  <c r="P29" i="23"/>
  <c r="P29" i="22"/>
  <c r="P29" i="14"/>
  <c r="P29" i="15"/>
  <c r="P29" i="16"/>
  <c r="P29" i="17"/>
  <c r="P29" i="20"/>
  <c r="P29" i="19"/>
  <c r="O27" i="13"/>
  <c r="O30" i="13"/>
  <c r="O27" i="67" s="1"/>
  <c r="N27" i="13"/>
  <c r="G12" i="21"/>
  <c r="C23" i="67"/>
  <c r="C45" i="67" s="1"/>
  <c r="C23" i="68"/>
  <c r="C45" i="68" s="1"/>
  <c r="C23" i="63"/>
  <c r="C45" i="63" s="1"/>
  <c r="C23" i="62"/>
  <c r="C45" i="62" s="1"/>
  <c r="C23" i="61"/>
  <c r="C45" i="61" s="1"/>
  <c r="C23" i="60"/>
  <c r="C45" i="60" s="1"/>
  <c r="C23" i="59"/>
  <c r="C45" i="59" s="1"/>
  <c r="C23" i="58"/>
  <c r="C45" i="58" s="1"/>
  <c r="C23" i="57"/>
  <c r="C45" i="57" s="1"/>
  <c r="C23" i="56"/>
  <c r="C45" i="56" s="1"/>
  <c r="C23" i="55"/>
  <c r="C45" i="55" s="1"/>
  <c r="C23" i="54"/>
  <c r="C45" i="54" s="1"/>
  <c r="C23" i="53"/>
  <c r="C45" i="53" s="1"/>
  <c r="C23" i="52"/>
  <c r="C45" i="52" s="1"/>
  <c r="C23" i="51"/>
  <c r="C45" i="51" s="1"/>
  <c r="C23" i="50"/>
  <c r="C45" i="50" s="1"/>
  <c r="C23" i="49"/>
  <c r="C45" i="49" s="1"/>
  <c r="C23" i="48"/>
  <c r="C45" i="48" s="1"/>
  <c r="C23" i="47"/>
  <c r="C45" i="47" s="1"/>
  <c r="C23" i="46"/>
  <c r="C45" i="46" s="1"/>
  <c r="C23" i="45"/>
  <c r="C45" i="45" s="1"/>
  <c r="C23" i="44"/>
  <c r="C45" i="44" s="1"/>
  <c r="C23" i="43"/>
  <c r="C45" i="43" s="1"/>
  <c r="C23" i="42"/>
  <c r="C45" i="42" s="1"/>
  <c r="C23" i="41"/>
  <c r="C45" i="41" s="1"/>
  <c r="C23" i="40"/>
  <c r="C45" i="40" s="1"/>
  <c r="C23" i="39"/>
  <c r="C45" i="39" s="1"/>
  <c r="C23" i="38"/>
  <c r="C45" i="38" s="1"/>
  <c r="C23" i="37"/>
  <c r="C45" i="37" s="1"/>
  <c r="C23" i="36"/>
  <c r="C45" i="36" s="1"/>
  <c r="C23" i="35"/>
  <c r="C45" i="35" s="1"/>
  <c r="C23" i="34"/>
  <c r="C45" i="34" s="1"/>
  <c r="C23" i="33"/>
  <c r="C45" i="33" s="1"/>
  <c r="C23" i="32"/>
  <c r="C45" i="32" s="1"/>
  <c r="C23" i="31"/>
  <c r="C45" i="31" s="1"/>
  <c r="C23" i="30"/>
  <c r="C45" i="30" s="1"/>
  <c r="C23" i="29"/>
  <c r="C45" i="29" s="1"/>
  <c r="C23" i="28"/>
  <c r="C45" i="28" s="1"/>
  <c r="C23" i="27"/>
  <c r="C45" i="27" s="1"/>
  <c r="C23" i="26"/>
  <c r="C45" i="26" s="1"/>
  <c r="C23" i="25"/>
  <c r="C45" i="25" s="1"/>
  <c r="C23" i="24"/>
  <c r="C45" i="24" s="1"/>
  <c r="C23" i="23"/>
  <c r="C45" i="23" s="1"/>
  <c r="C23" i="22"/>
  <c r="C45" i="22" s="1"/>
  <c r="C23" i="14"/>
  <c r="C45" i="14" s="1"/>
  <c r="C23" i="15"/>
  <c r="C45" i="15" s="1"/>
  <c r="C23" i="16"/>
  <c r="C45" i="16" s="1"/>
  <c r="C23" i="17"/>
  <c r="C45" i="17" s="1"/>
  <c r="C23" i="20"/>
  <c r="C45" i="20" s="1"/>
  <c r="C23" i="19"/>
  <c r="C45" i="19" s="1"/>
  <c r="C23" i="21"/>
  <c r="C45" i="21" s="1"/>
  <c r="C23" i="13"/>
  <c r="C45" i="13" s="1"/>
  <c r="C22" i="67"/>
  <c r="C43" i="67" s="1"/>
  <c r="C22" i="68"/>
  <c r="C43" i="68" s="1"/>
  <c r="C22" i="63"/>
  <c r="C43" i="63" s="1"/>
  <c r="C22" i="62"/>
  <c r="C43" i="62" s="1"/>
  <c r="C22" i="61"/>
  <c r="C43" i="61" s="1"/>
  <c r="C22" i="60"/>
  <c r="C43" i="60" s="1"/>
  <c r="C22" i="59"/>
  <c r="C43" i="59" s="1"/>
  <c r="C22" i="58"/>
  <c r="C43" i="58" s="1"/>
  <c r="C22" i="57"/>
  <c r="C43" i="57" s="1"/>
  <c r="C22" i="56"/>
  <c r="C43" i="56" s="1"/>
  <c r="C22" i="55"/>
  <c r="C43" i="55" s="1"/>
  <c r="C22" i="54"/>
  <c r="C43" i="54" s="1"/>
  <c r="C22" i="53"/>
  <c r="C43" i="53" s="1"/>
  <c r="C22" i="52"/>
  <c r="C43" i="52" s="1"/>
  <c r="C22" i="51"/>
  <c r="C43" i="51" s="1"/>
  <c r="C22" i="50"/>
  <c r="C43" i="50" s="1"/>
  <c r="C22" i="49"/>
  <c r="C43" i="49" s="1"/>
  <c r="C22" i="48"/>
  <c r="C43" i="48" s="1"/>
  <c r="C22" i="47"/>
  <c r="C43" i="47" s="1"/>
  <c r="C22" i="46"/>
  <c r="C43" i="46" s="1"/>
  <c r="C22" i="45"/>
  <c r="C43" i="45" s="1"/>
  <c r="C22" i="44"/>
  <c r="C43" i="44" s="1"/>
  <c r="C22" i="43"/>
  <c r="C43" i="43" s="1"/>
  <c r="C22" i="42"/>
  <c r="C43" i="42" s="1"/>
  <c r="C22" i="41"/>
  <c r="C43" i="41" s="1"/>
  <c r="C22" i="40"/>
  <c r="C43" i="40" s="1"/>
  <c r="C22" i="39"/>
  <c r="C43" i="39" s="1"/>
  <c r="C22" i="38"/>
  <c r="C43" i="38" s="1"/>
  <c r="C22" i="37"/>
  <c r="C43" i="37" s="1"/>
  <c r="C22" i="36"/>
  <c r="C43" i="36" s="1"/>
  <c r="C22" i="35"/>
  <c r="C43" i="35" s="1"/>
  <c r="C22" i="34"/>
  <c r="C43" i="34" s="1"/>
  <c r="C22" i="33"/>
  <c r="C43" i="33" s="1"/>
  <c r="C22" i="32"/>
  <c r="C43" i="32" s="1"/>
  <c r="C22" i="31"/>
  <c r="C43" i="31" s="1"/>
  <c r="C22" i="30"/>
  <c r="C43" i="30" s="1"/>
  <c r="C22" i="29"/>
  <c r="C43" i="29" s="1"/>
  <c r="C22" i="28"/>
  <c r="C43" i="28" s="1"/>
  <c r="C22" i="27"/>
  <c r="C43" i="27" s="1"/>
  <c r="C22" i="26"/>
  <c r="C43" i="26" s="1"/>
  <c r="C22" i="25"/>
  <c r="C43" i="25" s="1"/>
  <c r="C22" i="24"/>
  <c r="C43" i="24" s="1"/>
  <c r="C22" i="23"/>
  <c r="C43" i="23" s="1"/>
  <c r="C22" i="22"/>
  <c r="C43" i="22" s="1"/>
  <c r="C22" i="14"/>
  <c r="C43" i="14" s="1"/>
  <c r="C22" i="15"/>
  <c r="C43" i="15" s="1"/>
  <c r="C22" i="16"/>
  <c r="C43" i="16" s="1"/>
  <c r="C22" i="17"/>
  <c r="C43" i="17" s="1"/>
  <c r="C22" i="20"/>
  <c r="C43" i="20" s="1"/>
  <c r="C22" i="19"/>
  <c r="C43" i="19" s="1"/>
  <c r="C22" i="21"/>
  <c r="C43" i="21" s="1"/>
  <c r="C22" i="13"/>
  <c r="C43" i="13" s="1"/>
  <c r="C21" i="67"/>
  <c r="C41" i="67" s="1"/>
  <c r="C21" i="68"/>
  <c r="C41" i="68" s="1"/>
  <c r="C21" i="63"/>
  <c r="C41" i="63" s="1"/>
  <c r="C21" i="62"/>
  <c r="C41" i="62" s="1"/>
  <c r="C21" i="61"/>
  <c r="C41" i="61" s="1"/>
  <c r="C21" i="60"/>
  <c r="C41" i="60" s="1"/>
  <c r="C21" i="59"/>
  <c r="C41" i="59" s="1"/>
  <c r="C21" i="58"/>
  <c r="C41" i="58" s="1"/>
  <c r="C21" i="57"/>
  <c r="C41" i="57" s="1"/>
  <c r="C21" i="56"/>
  <c r="C41" i="56" s="1"/>
  <c r="C21" i="55"/>
  <c r="C41" i="55" s="1"/>
  <c r="C21" i="54"/>
  <c r="C41" i="54" s="1"/>
  <c r="C21" i="53"/>
  <c r="C41" i="53" s="1"/>
  <c r="C21" i="52"/>
  <c r="C41" i="52" s="1"/>
  <c r="C21" i="51"/>
  <c r="C41" i="51" s="1"/>
  <c r="C21" i="50"/>
  <c r="C41" i="50" s="1"/>
  <c r="C21" i="49"/>
  <c r="C41" i="49" s="1"/>
  <c r="C21" i="48"/>
  <c r="C41" i="48" s="1"/>
  <c r="C21" i="47"/>
  <c r="C41" i="47" s="1"/>
  <c r="C21" i="46"/>
  <c r="C41" i="46" s="1"/>
  <c r="C21" i="45"/>
  <c r="C41" i="45" s="1"/>
  <c r="C21" i="44"/>
  <c r="C41" i="44" s="1"/>
  <c r="C21" i="43"/>
  <c r="C41" i="43" s="1"/>
  <c r="C21" i="42"/>
  <c r="C41" i="42" s="1"/>
  <c r="C21" i="41"/>
  <c r="C41" i="41" s="1"/>
  <c r="C21" i="40"/>
  <c r="C41" i="40" s="1"/>
  <c r="C21" i="39"/>
  <c r="C41" i="39" s="1"/>
  <c r="C21" i="38"/>
  <c r="C41" i="38" s="1"/>
  <c r="C21" i="37"/>
  <c r="C41" i="37" s="1"/>
  <c r="C21" i="36"/>
  <c r="C41" i="36" s="1"/>
  <c r="C21" i="35"/>
  <c r="C41" i="35" s="1"/>
  <c r="C21" i="34"/>
  <c r="C41" i="34" s="1"/>
  <c r="C21" i="33"/>
  <c r="C41" i="33" s="1"/>
  <c r="C21" i="32"/>
  <c r="C41" i="32" s="1"/>
  <c r="C21" i="31"/>
  <c r="C41" i="31" s="1"/>
  <c r="C21" i="30"/>
  <c r="C41" i="30" s="1"/>
  <c r="C21" i="29"/>
  <c r="C41" i="29" s="1"/>
  <c r="C21" i="28"/>
  <c r="C41" i="28" s="1"/>
  <c r="C21" i="27"/>
  <c r="C41" i="27" s="1"/>
  <c r="C21" i="26"/>
  <c r="C41" i="26" s="1"/>
  <c r="C21" i="25"/>
  <c r="C41" i="25" s="1"/>
  <c r="C21" i="24"/>
  <c r="C41" i="24" s="1"/>
  <c r="C21" i="23"/>
  <c r="C41" i="23" s="1"/>
  <c r="C21" i="22"/>
  <c r="C41" i="22" s="1"/>
  <c r="C21" i="14"/>
  <c r="C41" i="14" s="1"/>
  <c r="C21" i="15"/>
  <c r="C41" i="15" s="1"/>
  <c r="C21" i="16"/>
  <c r="C41" i="16" s="1"/>
  <c r="C21" i="17"/>
  <c r="C41" i="17" s="1"/>
  <c r="C21" i="20"/>
  <c r="C41" i="20" s="1"/>
  <c r="C21" i="19"/>
  <c r="C41" i="19" s="1"/>
  <c r="C21" i="21"/>
  <c r="C41" i="21" s="1"/>
  <c r="C21" i="13"/>
  <c r="C41" i="13" s="1"/>
  <c r="C20" i="67"/>
  <c r="C39" i="67" s="1"/>
  <c r="C20" i="68"/>
  <c r="C39" i="68" s="1"/>
  <c r="C20" i="63"/>
  <c r="C39" i="63" s="1"/>
  <c r="C20" i="62"/>
  <c r="C39" i="62" s="1"/>
  <c r="C20" i="61"/>
  <c r="C39" i="61" s="1"/>
  <c r="C20" i="60"/>
  <c r="C39" i="60" s="1"/>
  <c r="C20" i="59"/>
  <c r="C39" i="59" s="1"/>
  <c r="C20" i="58"/>
  <c r="C39" i="58" s="1"/>
  <c r="C20" i="57"/>
  <c r="C39" i="57" s="1"/>
  <c r="C20" i="56"/>
  <c r="C39" i="56" s="1"/>
  <c r="C20" i="55"/>
  <c r="C39" i="55" s="1"/>
  <c r="C20" i="54"/>
  <c r="C39" i="54" s="1"/>
  <c r="C20" i="53"/>
  <c r="C39" i="53" s="1"/>
  <c r="C20" i="52"/>
  <c r="C39" i="52" s="1"/>
  <c r="C20" i="51"/>
  <c r="C39" i="51" s="1"/>
  <c r="C20" i="50"/>
  <c r="C39" i="50" s="1"/>
  <c r="C20" i="49"/>
  <c r="C39" i="49" s="1"/>
  <c r="C20" i="48"/>
  <c r="C39" i="48" s="1"/>
  <c r="C20" i="47"/>
  <c r="C39" i="47" s="1"/>
  <c r="C20" i="46"/>
  <c r="C39" i="46" s="1"/>
  <c r="C20" i="45"/>
  <c r="C39" i="45" s="1"/>
  <c r="C20" i="44"/>
  <c r="C39" i="44" s="1"/>
  <c r="C20" i="43"/>
  <c r="C39" i="43" s="1"/>
  <c r="C20" i="42"/>
  <c r="C39" i="42" s="1"/>
  <c r="C20" i="41"/>
  <c r="C39" i="41" s="1"/>
  <c r="C20" i="40"/>
  <c r="C39" i="40" s="1"/>
  <c r="C20" i="39"/>
  <c r="C39" i="39" s="1"/>
  <c r="C20" i="38"/>
  <c r="C39" i="38" s="1"/>
  <c r="C20" i="37"/>
  <c r="C39" i="37" s="1"/>
  <c r="C20" i="36"/>
  <c r="C39" i="36" s="1"/>
  <c r="C20" i="35"/>
  <c r="C39" i="35" s="1"/>
  <c r="C20" i="34"/>
  <c r="C39" i="34" s="1"/>
  <c r="C20" i="33"/>
  <c r="C39" i="33" s="1"/>
  <c r="C20" i="32"/>
  <c r="C39" i="32" s="1"/>
  <c r="C20" i="31"/>
  <c r="C39" i="31" s="1"/>
  <c r="C20" i="30"/>
  <c r="C39" i="30" s="1"/>
  <c r="C20" i="29"/>
  <c r="C39" i="29" s="1"/>
  <c r="C20" i="28"/>
  <c r="C39" i="28" s="1"/>
  <c r="C20" i="27"/>
  <c r="C39" i="27" s="1"/>
  <c r="C20" i="26"/>
  <c r="C39" i="26" s="1"/>
  <c r="C20" i="25"/>
  <c r="C39" i="25" s="1"/>
  <c r="C20" i="24"/>
  <c r="C39" i="24" s="1"/>
  <c r="C20" i="23"/>
  <c r="C39" i="23" s="1"/>
  <c r="C20" i="22"/>
  <c r="C39" i="22" s="1"/>
  <c r="C20" i="14"/>
  <c r="C39" i="14" s="1"/>
  <c r="C20" i="15"/>
  <c r="C39" i="15" s="1"/>
  <c r="C20" i="16"/>
  <c r="C39" i="16" s="1"/>
  <c r="C20" i="17"/>
  <c r="C39" i="17" s="1"/>
  <c r="C20" i="20"/>
  <c r="C39" i="20" s="1"/>
  <c r="C20" i="19"/>
  <c r="C39" i="19" s="1"/>
  <c r="C20" i="21"/>
  <c r="C39" i="21" s="1"/>
  <c r="C20" i="13"/>
  <c r="C39" i="13" s="1"/>
  <c r="C19" i="67"/>
  <c r="C37" i="67" s="1"/>
  <c r="C19" i="68"/>
  <c r="C37" i="68" s="1"/>
  <c r="C19" i="63"/>
  <c r="C37" i="63" s="1"/>
  <c r="C19" i="62"/>
  <c r="C37" i="62" s="1"/>
  <c r="C19" i="61"/>
  <c r="C37" i="61" s="1"/>
  <c r="C19" i="60"/>
  <c r="C37" i="60" s="1"/>
  <c r="C19" i="59"/>
  <c r="C37" i="59" s="1"/>
  <c r="C19" i="58"/>
  <c r="C37" i="58" s="1"/>
  <c r="C19" i="57"/>
  <c r="C37" i="57" s="1"/>
  <c r="C19" i="56"/>
  <c r="C37" i="56" s="1"/>
  <c r="C19" i="55"/>
  <c r="C37" i="55" s="1"/>
  <c r="C19" i="54"/>
  <c r="C37" i="54" s="1"/>
  <c r="C19" i="53"/>
  <c r="C37" i="53" s="1"/>
  <c r="C19" i="52"/>
  <c r="C37" i="52" s="1"/>
  <c r="C19" i="51"/>
  <c r="C37" i="51" s="1"/>
  <c r="C19" i="50"/>
  <c r="C37" i="50" s="1"/>
  <c r="C19" i="49"/>
  <c r="C37" i="49" s="1"/>
  <c r="C19" i="48"/>
  <c r="C37" i="48" s="1"/>
  <c r="C19" i="47"/>
  <c r="C37" i="47" s="1"/>
  <c r="C19" i="46"/>
  <c r="C37" i="46" s="1"/>
  <c r="C19" i="45"/>
  <c r="C37" i="45" s="1"/>
  <c r="C19" i="44"/>
  <c r="C37" i="44" s="1"/>
  <c r="C19" i="43"/>
  <c r="C37" i="43" s="1"/>
  <c r="C19" i="42"/>
  <c r="C37" i="42" s="1"/>
  <c r="C19" i="41"/>
  <c r="C37" i="41" s="1"/>
  <c r="C19" i="40"/>
  <c r="C37" i="40" s="1"/>
  <c r="C19" i="39"/>
  <c r="C37" i="39" s="1"/>
  <c r="C19" i="38"/>
  <c r="C37" i="38" s="1"/>
  <c r="C19" i="37"/>
  <c r="C37" i="37" s="1"/>
  <c r="C19" i="36"/>
  <c r="C37" i="36" s="1"/>
  <c r="C19" i="35"/>
  <c r="C37" i="35" s="1"/>
  <c r="C19" i="34"/>
  <c r="C37" i="34" s="1"/>
  <c r="C19" i="33"/>
  <c r="C37" i="33" s="1"/>
  <c r="C19" i="32"/>
  <c r="C37" i="32" s="1"/>
  <c r="C19" i="31"/>
  <c r="C37" i="31" s="1"/>
  <c r="C19" i="30"/>
  <c r="C37" i="30" s="1"/>
  <c r="C19" i="29"/>
  <c r="C37" i="29" s="1"/>
  <c r="C19" i="28"/>
  <c r="C37" i="28" s="1"/>
  <c r="C19" i="27"/>
  <c r="C37" i="27" s="1"/>
  <c r="C19" i="26"/>
  <c r="C37" i="26" s="1"/>
  <c r="C19" i="25"/>
  <c r="C37" i="25" s="1"/>
  <c r="C19" i="24"/>
  <c r="C37" i="24" s="1"/>
  <c r="C19" i="23"/>
  <c r="C37" i="23" s="1"/>
  <c r="C19" i="22"/>
  <c r="C37" i="22" s="1"/>
  <c r="C19" i="14"/>
  <c r="C37" i="14" s="1"/>
  <c r="C19" i="15"/>
  <c r="C37" i="15" s="1"/>
  <c r="C19" i="16"/>
  <c r="C37" i="16" s="1"/>
  <c r="C19" i="17"/>
  <c r="C37" i="17" s="1"/>
  <c r="C19" i="20"/>
  <c r="C37" i="20" s="1"/>
  <c r="C19" i="19"/>
  <c r="C37" i="19" s="1"/>
  <c r="C19" i="21"/>
  <c r="C37" i="21" s="1"/>
  <c r="C19" i="13"/>
  <c r="C37" i="13" s="1"/>
  <c r="C18" i="13"/>
  <c r="C35" i="13" s="1"/>
  <c r="C18" i="21"/>
  <c r="C35" i="21" s="1"/>
  <c r="C18" i="19"/>
  <c r="C35" i="19" s="1"/>
  <c r="C18" i="20"/>
  <c r="C35" i="20" s="1"/>
  <c r="C18" i="17"/>
  <c r="C35" i="17" s="1"/>
  <c r="C18" i="16"/>
  <c r="C35" i="16" s="1"/>
  <c r="C18" i="15"/>
  <c r="C35" i="15" s="1"/>
  <c r="C18" i="14"/>
  <c r="C35" i="14" s="1"/>
  <c r="C18" i="22"/>
  <c r="C35" i="22" s="1"/>
  <c r="C18" i="23"/>
  <c r="C35" i="23" s="1"/>
  <c r="C18" i="24"/>
  <c r="C35" i="24" s="1"/>
  <c r="C18" i="25"/>
  <c r="C35" i="25" s="1"/>
  <c r="C18" i="26"/>
  <c r="C35" i="26" s="1"/>
  <c r="C18" i="27"/>
  <c r="C35" i="27" s="1"/>
  <c r="C18" i="28"/>
  <c r="C35" i="28" s="1"/>
  <c r="C18" i="29"/>
  <c r="C35" i="29" s="1"/>
  <c r="C18" i="30"/>
  <c r="C35" i="30" s="1"/>
  <c r="C18" i="31"/>
  <c r="C35" i="31" s="1"/>
  <c r="C18" i="32"/>
  <c r="C35" i="32" s="1"/>
  <c r="C18" i="33"/>
  <c r="C35" i="33" s="1"/>
  <c r="C18" i="34"/>
  <c r="C35" i="34" s="1"/>
  <c r="C18" i="35"/>
  <c r="C35" i="35" s="1"/>
  <c r="C18" i="36"/>
  <c r="C35" i="36" s="1"/>
  <c r="C18" i="37"/>
  <c r="C35" i="37" s="1"/>
  <c r="C18" i="38"/>
  <c r="C35" i="38" s="1"/>
  <c r="C18" i="39"/>
  <c r="C35" i="39" s="1"/>
  <c r="C18" i="40"/>
  <c r="C35" i="40" s="1"/>
  <c r="C18" i="41"/>
  <c r="C35" i="41" s="1"/>
  <c r="C18" i="42"/>
  <c r="C35" i="42" s="1"/>
  <c r="C18" i="43"/>
  <c r="C35" i="43" s="1"/>
  <c r="C18" i="44"/>
  <c r="C35" i="44" s="1"/>
  <c r="C18" i="45"/>
  <c r="C35" i="45" s="1"/>
  <c r="C18" i="46"/>
  <c r="C35" i="46" s="1"/>
  <c r="C18" i="47"/>
  <c r="C35" i="47" s="1"/>
  <c r="C18" i="48"/>
  <c r="C35" i="48" s="1"/>
  <c r="C18" i="49"/>
  <c r="C35" i="49" s="1"/>
  <c r="C18" i="50"/>
  <c r="C35" i="50" s="1"/>
  <c r="C18" i="51"/>
  <c r="C35" i="51" s="1"/>
  <c r="C18" i="52"/>
  <c r="C35" i="52" s="1"/>
  <c r="C18" i="53"/>
  <c r="C35" i="53" s="1"/>
  <c r="C18" i="54"/>
  <c r="C35" i="54" s="1"/>
  <c r="C18" i="55"/>
  <c r="C35" i="55" s="1"/>
  <c r="C18" i="56"/>
  <c r="C35" i="56" s="1"/>
  <c r="C18" i="57"/>
  <c r="C35" i="57" s="1"/>
  <c r="C18" i="58"/>
  <c r="C35" i="58" s="1"/>
  <c r="C18" i="59"/>
  <c r="C35" i="59" s="1"/>
  <c r="C18" i="60"/>
  <c r="C35" i="60" s="1"/>
  <c r="C18" i="61"/>
  <c r="C35" i="61" s="1"/>
  <c r="C18" i="62"/>
  <c r="C35" i="62" s="1"/>
  <c r="C18" i="63"/>
  <c r="C35" i="63" s="1"/>
  <c r="C18" i="68"/>
  <c r="C35" i="68" s="1"/>
  <c r="C18" i="67"/>
  <c r="C35" i="67" s="1"/>
  <c r="C17" i="67"/>
  <c r="C33" i="67" s="1"/>
  <c r="C17" i="68"/>
  <c r="C33" i="68" s="1"/>
  <c r="C17" i="63"/>
  <c r="C33" i="63" s="1"/>
  <c r="C17" i="62"/>
  <c r="C33" i="62" s="1"/>
  <c r="C17" i="61"/>
  <c r="C33" i="61" s="1"/>
  <c r="C17" i="60"/>
  <c r="C33" i="60" s="1"/>
  <c r="C17" i="59"/>
  <c r="C33" i="59" s="1"/>
  <c r="C17" i="58"/>
  <c r="C33" i="58" s="1"/>
  <c r="C17" i="57"/>
  <c r="C33" i="57" s="1"/>
  <c r="C17" i="56"/>
  <c r="C33" i="56" s="1"/>
  <c r="C17" i="55"/>
  <c r="C33" i="55" s="1"/>
  <c r="C17" i="54"/>
  <c r="C33" i="54" s="1"/>
  <c r="C17" i="53"/>
  <c r="C33" i="53" s="1"/>
  <c r="C17" i="52"/>
  <c r="C33" i="52" s="1"/>
  <c r="C17" i="51"/>
  <c r="C33" i="51" s="1"/>
  <c r="C17" i="50"/>
  <c r="C33" i="50" s="1"/>
  <c r="C17" i="49"/>
  <c r="C33" i="49" s="1"/>
  <c r="C17" i="48"/>
  <c r="C33" i="48" s="1"/>
  <c r="C17" i="47"/>
  <c r="C33" i="47" s="1"/>
  <c r="C17" i="46"/>
  <c r="C33" i="46" s="1"/>
  <c r="C17" i="45"/>
  <c r="C33" i="45" s="1"/>
  <c r="C17" i="44"/>
  <c r="C33" i="44" s="1"/>
  <c r="C17" i="43"/>
  <c r="C33" i="43" s="1"/>
  <c r="C17" i="42"/>
  <c r="C33" i="42" s="1"/>
  <c r="C17" i="41"/>
  <c r="C33" i="41" s="1"/>
  <c r="C17" i="40"/>
  <c r="C33" i="40" s="1"/>
  <c r="C17" i="39"/>
  <c r="C33" i="39" s="1"/>
  <c r="C17" i="38"/>
  <c r="C33" i="38" s="1"/>
  <c r="C17" i="37"/>
  <c r="C33" i="37" s="1"/>
  <c r="C17" i="36"/>
  <c r="C33" i="36" s="1"/>
  <c r="C17" i="35"/>
  <c r="C33" i="35" s="1"/>
  <c r="C17" i="34"/>
  <c r="C33" i="34" s="1"/>
  <c r="C17" i="33"/>
  <c r="C33" i="33" s="1"/>
  <c r="C17" i="32"/>
  <c r="C33" i="32" s="1"/>
  <c r="C17" i="31"/>
  <c r="C33" i="31" s="1"/>
  <c r="C17" i="30"/>
  <c r="C33" i="30" s="1"/>
  <c r="C17" i="29"/>
  <c r="C33" i="29" s="1"/>
  <c r="C17" i="28"/>
  <c r="C33" i="28" s="1"/>
  <c r="C17" i="27"/>
  <c r="C33" i="27" s="1"/>
  <c r="C17" i="26"/>
  <c r="C33" i="26" s="1"/>
  <c r="C17" i="25"/>
  <c r="C33" i="25" s="1"/>
  <c r="C17" i="24"/>
  <c r="C33" i="24" s="1"/>
  <c r="C17" i="23"/>
  <c r="C33" i="23" s="1"/>
  <c r="C17" i="22"/>
  <c r="C33" i="22" s="1"/>
  <c r="C17" i="14"/>
  <c r="C33" i="14" s="1"/>
  <c r="C17" i="15"/>
  <c r="C33" i="15" s="1"/>
  <c r="C17" i="16"/>
  <c r="C33" i="16" s="1"/>
  <c r="C17" i="17"/>
  <c r="C33" i="17" s="1"/>
  <c r="C17" i="20"/>
  <c r="C33" i="20" s="1"/>
  <c r="C17" i="19"/>
  <c r="C33" i="19" s="1"/>
  <c r="C17" i="21"/>
  <c r="C33" i="21" s="1"/>
  <c r="C33" i="13"/>
  <c r="G26" i="67"/>
  <c r="G26" i="68"/>
  <c r="G26" i="63"/>
  <c r="G26" i="62"/>
  <c r="G26" i="61"/>
  <c r="G26" i="60"/>
  <c r="G26" i="59"/>
  <c r="G26" i="58"/>
  <c r="G26" i="57"/>
  <c r="G26" i="56"/>
  <c r="G26" i="55"/>
  <c r="G26" i="54"/>
  <c r="G26" i="53"/>
  <c r="G26" i="52"/>
  <c r="G26" i="51"/>
  <c r="G26" i="50"/>
  <c r="G26" i="49"/>
  <c r="G26" i="48"/>
  <c r="G26" i="47"/>
  <c r="G26" i="46"/>
  <c r="G26" i="45"/>
  <c r="G26" i="44"/>
  <c r="G26" i="43"/>
  <c r="G26" i="42"/>
  <c r="G26" i="41"/>
  <c r="G26" i="40"/>
  <c r="G26" i="39"/>
  <c r="G26" i="38"/>
  <c r="G26" i="37"/>
  <c r="G26" i="36"/>
  <c r="G26" i="35"/>
  <c r="G26" i="34"/>
  <c r="G26" i="33"/>
  <c r="G26" i="32"/>
  <c r="G26" i="31"/>
  <c r="G26" i="30"/>
  <c r="G26" i="29"/>
  <c r="G26" i="28"/>
  <c r="G26" i="27"/>
  <c r="G26" i="26"/>
  <c r="G26" i="25"/>
  <c r="G26" i="24"/>
  <c r="G26" i="23"/>
  <c r="G26" i="22"/>
  <c r="G26" i="14"/>
  <c r="G26" i="15"/>
  <c r="G26" i="16"/>
  <c r="G26" i="17"/>
  <c r="G26" i="20"/>
  <c r="G26" i="19"/>
  <c r="G26" i="21"/>
  <c r="G26" i="13"/>
  <c r="C5" i="73"/>
  <c r="C12" i="73"/>
  <c r="L10" i="73"/>
  <c r="G10" i="73"/>
  <c r="C10" i="73"/>
  <c r="L8" i="73"/>
  <c r="C8" i="73"/>
  <c r="C5" i="74"/>
  <c r="C12" i="74"/>
  <c r="L10" i="74"/>
  <c r="G10" i="74"/>
  <c r="C10" i="74"/>
  <c r="L8" i="74"/>
  <c r="C8" i="74"/>
  <c r="C10" i="12"/>
  <c r="C5" i="70"/>
  <c r="C12" i="70"/>
  <c r="L10" i="70"/>
  <c r="G10" i="70"/>
  <c r="C10" i="70"/>
  <c r="L8" i="70"/>
  <c r="C8" i="70"/>
  <c r="E36" i="4"/>
  <c r="F36" i="4" s="1"/>
  <c r="D36" i="4"/>
  <c r="E37" i="4"/>
  <c r="D37" i="4"/>
  <c r="E38" i="4"/>
  <c r="F38" i="4" s="1"/>
  <c r="D38" i="4"/>
  <c r="E39" i="4"/>
  <c r="F39" i="4" s="1"/>
  <c r="D39" i="4"/>
  <c r="E40" i="4"/>
  <c r="D40" i="4"/>
  <c r="E41" i="4"/>
  <c r="D41" i="4"/>
  <c r="E42" i="4"/>
  <c r="D42" i="4"/>
  <c r="E43" i="4"/>
  <c r="F43" i="4" s="1"/>
  <c r="D43" i="4"/>
  <c r="E44" i="4"/>
  <c r="D44" i="4"/>
  <c r="E45" i="4"/>
  <c r="F45" i="4" s="1"/>
  <c r="D45" i="4"/>
  <c r="E46" i="4"/>
  <c r="F46" i="4" s="1"/>
  <c r="D46" i="4"/>
  <c r="E47" i="4"/>
  <c r="F47" i="4" s="1"/>
  <c r="D47" i="4"/>
  <c r="E48" i="4"/>
  <c r="D48" i="4"/>
  <c r="E49" i="4"/>
  <c r="D49" i="4"/>
  <c r="E50" i="4"/>
  <c r="D50" i="4"/>
  <c r="E51" i="4"/>
  <c r="F51" i="4" s="1"/>
  <c r="D51" i="4"/>
  <c r="E52" i="4"/>
  <c r="D52" i="4"/>
  <c r="E53" i="4"/>
  <c r="D53" i="4"/>
  <c r="E54" i="4"/>
  <c r="D54" i="4"/>
  <c r="E55" i="4"/>
  <c r="D55" i="4"/>
  <c r="E56" i="4"/>
  <c r="D56" i="4"/>
  <c r="F56" i="4" s="1"/>
  <c r="E57" i="4"/>
  <c r="D57" i="4"/>
  <c r="F57" i="4" s="1"/>
  <c r="E58" i="4"/>
  <c r="D58" i="4"/>
  <c r="E59" i="4"/>
  <c r="D59" i="4"/>
  <c r="E60" i="4"/>
  <c r="D60" i="4"/>
  <c r="E61" i="4"/>
  <c r="D61" i="4"/>
  <c r="E62" i="4"/>
  <c r="D62" i="4"/>
  <c r="E63" i="4"/>
  <c r="D63" i="4"/>
  <c r="F63" i="4" s="1"/>
  <c r="E64" i="4"/>
  <c r="D64" i="4"/>
  <c r="F64" i="4" s="1"/>
  <c r="E65" i="4"/>
  <c r="D65" i="4"/>
  <c r="E66" i="4"/>
  <c r="D66" i="4"/>
  <c r="E67" i="4"/>
  <c r="F67" i="4" s="1"/>
  <c r="D67" i="4"/>
  <c r="E68" i="4"/>
  <c r="D68" i="4"/>
  <c r="E69" i="4"/>
  <c r="D69" i="4"/>
  <c r="E70" i="4"/>
  <c r="D70" i="4"/>
  <c r="F70" i="4" s="1"/>
  <c r="E71" i="4"/>
  <c r="F71" i="4" s="1"/>
  <c r="D71" i="4"/>
  <c r="E72" i="4"/>
  <c r="D72" i="4"/>
  <c r="E73" i="4"/>
  <c r="D73" i="4"/>
  <c r="E74" i="4"/>
  <c r="D74" i="4"/>
  <c r="E75" i="4"/>
  <c r="F75" i="4" s="1"/>
  <c r="D75" i="4"/>
  <c r="E76" i="4"/>
  <c r="D76" i="4"/>
  <c r="E77" i="4"/>
  <c r="D77" i="4"/>
  <c r="E78" i="4"/>
  <c r="D78" i="4"/>
  <c r="E79" i="4"/>
  <c r="D79" i="4"/>
  <c r="E80" i="4"/>
  <c r="D80" i="4"/>
  <c r="E81" i="4"/>
  <c r="F81" i="4" s="1"/>
  <c r="D81" i="4"/>
  <c r="E82" i="4"/>
  <c r="D82" i="4"/>
  <c r="E83" i="4"/>
  <c r="D83" i="4"/>
  <c r="E84" i="4"/>
  <c r="D84" i="4"/>
  <c r="E85" i="4"/>
  <c r="F85" i="4" s="1"/>
  <c r="D85" i="4"/>
  <c r="E86" i="4"/>
  <c r="D86" i="4"/>
  <c r="E87" i="4"/>
  <c r="D87" i="4"/>
  <c r="E88" i="4"/>
  <c r="D88" i="4"/>
  <c r="E89" i="4"/>
  <c r="D89" i="4"/>
  <c r="E90" i="4"/>
  <c r="D90" i="4"/>
  <c r="E91" i="4"/>
  <c r="D91" i="4"/>
  <c r="E92" i="4"/>
  <c r="D92" i="4"/>
  <c r="E93" i="4"/>
  <c r="D93" i="4"/>
  <c r="E94" i="4"/>
  <c r="D94" i="4"/>
  <c r="E95" i="4"/>
  <c r="D95" i="4"/>
  <c r="E96" i="4"/>
  <c r="D96" i="4"/>
  <c r="E97" i="4"/>
  <c r="D97" i="4"/>
  <c r="E98" i="4"/>
  <c r="D98" i="4"/>
  <c r="E99" i="4"/>
  <c r="D99" i="4"/>
  <c r="E100" i="4"/>
  <c r="D100" i="4"/>
  <c r="E101" i="4"/>
  <c r="F101" i="4" s="1"/>
  <c r="D101" i="4"/>
  <c r="E102" i="4"/>
  <c r="D102" i="4"/>
  <c r="E103" i="4"/>
  <c r="F103" i="4" s="1"/>
  <c r="D103" i="4"/>
  <c r="E104" i="4"/>
  <c r="D104" i="4"/>
  <c r="E105" i="4"/>
  <c r="D105" i="4"/>
  <c r="E106" i="4"/>
  <c r="D106" i="4"/>
  <c r="E107" i="4"/>
  <c r="D107" i="4"/>
  <c r="E108" i="4"/>
  <c r="D108" i="4"/>
  <c r="E109" i="4"/>
  <c r="D109" i="4"/>
  <c r="E110" i="4"/>
  <c r="D110" i="4"/>
  <c r="E111" i="4"/>
  <c r="D111" i="4"/>
  <c r="E112" i="4"/>
  <c r="D112" i="4"/>
  <c r="F112" i="4" s="1"/>
  <c r="E113" i="4"/>
  <c r="F113" i="4" s="1"/>
  <c r="D113" i="4"/>
  <c r="E114" i="4"/>
  <c r="D114" i="4"/>
  <c r="E115" i="4"/>
  <c r="F115" i="4" s="1"/>
  <c r="D115" i="4"/>
  <c r="E116" i="4"/>
  <c r="F116" i="4" s="1"/>
  <c r="D116" i="4"/>
  <c r="E117" i="4"/>
  <c r="D117" i="4"/>
  <c r="E118" i="4"/>
  <c r="F118" i="4" s="1"/>
  <c r="D118" i="4"/>
  <c r="E119" i="4"/>
  <c r="D119" i="4"/>
  <c r="E120" i="4"/>
  <c r="D120" i="4"/>
  <c r="E121" i="4"/>
  <c r="D121" i="4"/>
  <c r="F121" i="4" s="1"/>
  <c r="E122" i="4"/>
  <c r="D122" i="4"/>
  <c r="E123" i="4"/>
  <c r="D123" i="4"/>
  <c r="E124" i="4"/>
  <c r="D124" i="4"/>
  <c r="E125" i="4"/>
  <c r="D125" i="4"/>
  <c r="E126" i="4"/>
  <c r="F126" i="4" s="1"/>
  <c r="D126" i="4"/>
  <c r="E127" i="4"/>
  <c r="D127" i="4"/>
  <c r="E128" i="4"/>
  <c r="D128" i="4"/>
  <c r="E129" i="4"/>
  <c r="F129" i="4" s="1"/>
  <c r="D129" i="4"/>
  <c r="E130" i="4"/>
  <c r="D130" i="4"/>
  <c r="E131" i="4"/>
  <c r="F131" i="4" s="1"/>
  <c r="D131" i="4"/>
  <c r="E132" i="4"/>
  <c r="D132" i="4"/>
  <c r="E133" i="4"/>
  <c r="D133" i="4"/>
  <c r="E134" i="4"/>
  <c r="D134" i="4"/>
  <c r="E135" i="4"/>
  <c r="F135" i="4" s="1"/>
  <c r="D135" i="4"/>
  <c r="E136" i="4"/>
  <c r="D136" i="4"/>
  <c r="E137" i="4"/>
  <c r="D137" i="4"/>
  <c r="E138" i="4"/>
  <c r="D138" i="4"/>
  <c r="E139" i="4"/>
  <c r="F139" i="4" s="1"/>
  <c r="D139" i="4"/>
  <c r="E140" i="4"/>
  <c r="D140" i="4"/>
  <c r="E141" i="4"/>
  <c r="F141" i="4" s="1"/>
  <c r="D141" i="4"/>
  <c r="E142" i="4"/>
  <c r="D142" i="4"/>
  <c r="E143" i="4"/>
  <c r="D143" i="4"/>
  <c r="E144" i="4"/>
  <c r="D144" i="4"/>
  <c r="E145" i="4"/>
  <c r="F145" i="4" s="1"/>
  <c r="D145" i="4"/>
  <c r="E146" i="4"/>
  <c r="D146" i="4"/>
  <c r="E147" i="4"/>
  <c r="D147" i="4"/>
  <c r="F147" i="4" s="1"/>
  <c r="E148" i="4"/>
  <c r="D148" i="4"/>
  <c r="E149" i="4"/>
  <c r="D149" i="4"/>
  <c r="E150" i="4"/>
  <c r="D150" i="4"/>
  <c r="E151" i="4"/>
  <c r="D151" i="4"/>
  <c r="E152" i="4"/>
  <c r="D152" i="4"/>
  <c r="F152" i="4" s="1"/>
  <c r="E153" i="4"/>
  <c r="F153" i="4" s="1"/>
  <c r="D153" i="4"/>
  <c r="E154" i="4"/>
  <c r="D154" i="4"/>
  <c r="E155" i="4"/>
  <c r="F155" i="4" s="1"/>
  <c r="D155" i="4"/>
  <c r="E156" i="4"/>
  <c r="D156" i="4"/>
  <c r="E157" i="4"/>
  <c r="D157" i="4"/>
  <c r="E158" i="4"/>
  <c r="D158" i="4"/>
  <c r="E159" i="4"/>
  <c r="F159" i="4" s="1"/>
  <c r="D159" i="4"/>
  <c r="E160" i="4"/>
  <c r="D160" i="4"/>
  <c r="E161" i="4"/>
  <c r="D161" i="4"/>
  <c r="E162" i="4"/>
  <c r="D162" i="4"/>
  <c r="E163" i="4"/>
  <c r="F163" i="4" s="1"/>
  <c r="D163" i="4"/>
  <c r="E164" i="4"/>
  <c r="F164" i="4" s="1"/>
  <c r="D164" i="4"/>
  <c r="E165" i="4"/>
  <c r="D165" i="4"/>
  <c r="E166" i="4"/>
  <c r="F166" i="4" s="1"/>
  <c r="D166" i="4"/>
  <c r="E167" i="4"/>
  <c r="D167" i="4"/>
  <c r="E168" i="4"/>
  <c r="D168" i="4"/>
  <c r="F168" i="4" s="1"/>
  <c r="E169" i="4"/>
  <c r="D169" i="4"/>
  <c r="E170" i="4"/>
  <c r="D170" i="4"/>
  <c r="E171" i="4"/>
  <c r="D171" i="4"/>
  <c r="E172" i="4"/>
  <c r="D172" i="4"/>
  <c r="E173" i="4"/>
  <c r="D173" i="4"/>
  <c r="E174" i="4"/>
  <c r="F174" i="4" s="1"/>
  <c r="D174" i="4"/>
  <c r="E175" i="4"/>
  <c r="D175" i="4"/>
  <c r="E176" i="4"/>
  <c r="D176" i="4"/>
  <c r="E177" i="4"/>
  <c r="D177" i="4"/>
  <c r="E178" i="4"/>
  <c r="D178" i="4"/>
  <c r="E179" i="4"/>
  <c r="D179" i="4"/>
  <c r="F179" i="4" s="1"/>
  <c r="E180" i="4"/>
  <c r="D180" i="4"/>
  <c r="E181" i="4"/>
  <c r="D181" i="4"/>
  <c r="E182" i="4"/>
  <c r="D182" i="4"/>
  <c r="E183" i="4"/>
  <c r="F183" i="4" s="1"/>
  <c r="D183" i="4"/>
  <c r="E184" i="4"/>
  <c r="D184" i="4"/>
  <c r="F184" i="4" s="1"/>
  <c r="E185" i="4"/>
  <c r="D185" i="4"/>
  <c r="E186" i="4"/>
  <c r="D186" i="4"/>
  <c r="E187" i="4"/>
  <c r="F187" i="4" s="1"/>
  <c r="D187" i="4"/>
  <c r="E188" i="4"/>
  <c r="D188" i="4"/>
  <c r="F188" i="4" s="1"/>
  <c r="E189" i="4"/>
  <c r="D189" i="4"/>
  <c r="E190" i="4"/>
  <c r="D190" i="4"/>
  <c r="E191" i="4"/>
  <c r="D191" i="4"/>
  <c r="E192" i="4"/>
  <c r="D192" i="4"/>
  <c r="F192" i="4" s="1"/>
  <c r="E193" i="4"/>
  <c r="F193" i="4" s="1"/>
  <c r="D193" i="4"/>
  <c r="E194" i="4"/>
  <c r="D194" i="4"/>
  <c r="E195" i="4"/>
  <c r="F195" i="4" s="1"/>
  <c r="D195" i="4"/>
  <c r="E196" i="4"/>
  <c r="D196" i="4"/>
  <c r="F196" i="4" s="1"/>
  <c r="E197" i="4"/>
  <c r="D197" i="4"/>
  <c r="E198" i="4"/>
  <c r="D198" i="4"/>
  <c r="E199" i="4"/>
  <c r="F199" i="4" s="1"/>
  <c r="D199" i="4"/>
  <c r="E200" i="4"/>
  <c r="D200" i="4"/>
  <c r="E201" i="4"/>
  <c r="D201" i="4"/>
  <c r="E202" i="4"/>
  <c r="D202" i="4"/>
  <c r="E203" i="4"/>
  <c r="F203" i="4" s="1"/>
  <c r="D203" i="4"/>
  <c r="E204" i="4"/>
  <c r="D204" i="4"/>
  <c r="E205" i="4"/>
  <c r="F205" i="4" s="1"/>
  <c r="D205" i="4"/>
  <c r="E206" i="4"/>
  <c r="D206" i="4"/>
  <c r="E207" i="4"/>
  <c r="F207" i="4" s="1"/>
  <c r="D207" i="4"/>
  <c r="E208" i="4"/>
  <c r="D208" i="4"/>
  <c r="E209" i="4"/>
  <c r="D209" i="4"/>
  <c r="F209" i="4"/>
  <c r="E210" i="4"/>
  <c r="D210" i="4"/>
  <c r="E211" i="4"/>
  <c r="D211" i="4"/>
  <c r="E212" i="4"/>
  <c r="D212" i="4"/>
  <c r="E213" i="4"/>
  <c r="D213" i="4"/>
  <c r="E214" i="4"/>
  <c r="D214" i="4"/>
  <c r="E215" i="4"/>
  <c r="D215" i="4"/>
  <c r="E216" i="4"/>
  <c r="D216" i="4"/>
  <c r="E217" i="4"/>
  <c r="D217" i="4"/>
  <c r="E218" i="4"/>
  <c r="D218" i="4"/>
  <c r="E219" i="4"/>
  <c r="D219" i="4"/>
  <c r="F219" i="4" s="1"/>
  <c r="E220" i="4"/>
  <c r="D220" i="4"/>
  <c r="E221" i="4"/>
  <c r="D221" i="4"/>
  <c r="E222" i="4"/>
  <c r="F222" i="4" s="1"/>
  <c r="D222" i="4"/>
  <c r="E223" i="4"/>
  <c r="D223" i="4"/>
  <c r="E224" i="4"/>
  <c r="D224" i="4"/>
  <c r="E225" i="4"/>
  <c r="D225" i="4"/>
  <c r="E226" i="4"/>
  <c r="D226" i="4"/>
  <c r="E227" i="4"/>
  <c r="D227" i="4"/>
  <c r="F227" i="4"/>
  <c r="E228" i="4"/>
  <c r="D228" i="4"/>
  <c r="E229" i="4"/>
  <c r="D229" i="4"/>
  <c r="E230" i="4"/>
  <c r="D230" i="4"/>
  <c r="F230" i="4"/>
  <c r="E231" i="4"/>
  <c r="D231" i="4"/>
  <c r="E232" i="4"/>
  <c r="D232" i="4"/>
  <c r="F232" i="4" s="1"/>
  <c r="E233" i="4"/>
  <c r="D233" i="4"/>
  <c r="E234" i="4"/>
  <c r="D234" i="4"/>
  <c r="E235" i="4"/>
  <c r="F235" i="4" s="1"/>
  <c r="D235" i="4"/>
  <c r="E236" i="4"/>
  <c r="D236" i="4"/>
  <c r="E237" i="4"/>
  <c r="D237" i="4"/>
  <c r="E238" i="4"/>
  <c r="D238" i="4"/>
  <c r="E239" i="4"/>
  <c r="D239" i="4"/>
  <c r="E240" i="4"/>
  <c r="D240" i="4"/>
  <c r="E241" i="4"/>
  <c r="F241" i="4" s="1"/>
  <c r="D241" i="4"/>
  <c r="E242" i="4"/>
  <c r="D242" i="4"/>
  <c r="E243" i="4"/>
  <c r="D243" i="4"/>
  <c r="F243" i="4" s="1"/>
  <c r="E244" i="4"/>
  <c r="F244" i="4" s="1"/>
  <c r="D244" i="4"/>
  <c r="E245" i="4"/>
  <c r="D245" i="4"/>
  <c r="E246" i="4"/>
  <c r="D246" i="4"/>
  <c r="E247" i="4"/>
  <c r="D247" i="4"/>
  <c r="F247" i="4"/>
  <c r="E248" i="4"/>
  <c r="D248" i="4"/>
  <c r="F248" i="4" s="1"/>
  <c r="E249" i="4"/>
  <c r="D249" i="4"/>
  <c r="F249" i="4" s="1"/>
  <c r="E250" i="4"/>
  <c r="D250" i="4"/>
  <c r="E251" i="4"/>
  <c r="D251" i="4"/>
  <c r="E252" i="4"/>
  <c r="D252" i="4"/>
  <c r="F252" i="4" s="1"/>
  <c r="E253" i="4"/>
  <c r="D253" i="4"/>
  <c r="E254" i="4"/>
  <c r="F254" i="4" s="1"/>
  <c r="D254" i="4"/>
  <c r="E255" i="4"/>
  <c r="D255" i="4"/>
  <c r="E256" i="4"/>
  <c r="D256" i="4"/>
  <c r="E257" i="4"/>
  <c r="D257" i="4"/>
  <c r="E258" i="4"/>
  <c r="D258" i="4"/>
  <c r="E259" i="4"/>
  <c r="D259" i="4"/>
  <c r="E260" i="4"/>
  <c r="F260" i="4" s="1"/>
  <c r="D260" i="4"/>
  <c r="E261" i="4"/>
  <c r="D261" i="4"/>
  <c r="E262" i="4"/>
  <c r="D262" i="4"/>
  <c r="E263" i="4"/>
  <c r="D263" i="4"/>
  <c r="E264" i="4"/>
  <c r="D264" i="4"/>
  <c r="E265" i="4"/>
  <c r="D265" i="4"/>
  <c r="E266" i="4"/>
  <c r="D266" i="4"/>
  <c r="E267" i="4"/>
  <c r="D267" i="4"/>
  <c r="E268" i="4"/>
  <c r="F268" i="4" s="1"/>
  <c r="D268" i="4"/>
  <c r="E269" i="4"/>
  <c r="D269" i="4"/>
  <c r="E270" i="4"/>
  <c r="F270" i="4" s="1"/>
  <c r="D270" i="4"/>
  <c r="E271" i="4"/>
  <c r="D271" i="4"/>
  <c r="E272" i="4"/>
  <c r="D272" i="4"/>
  <c r="E273" i="4"/>
  <c r="D273" i="4"/>
  <c r="E274" i="4"/>
  <c r="D274" i="4"/>
  <c r="E275" i="4"/>
  <c r="D275" i="4"/>
  <c r="E276" i="4"/>
  <c r="D276" i="4"/>
  <c r="E277" i="4"/>
  <c r="D277" i="4"/>
  <c r="E278" i="4"/>
  <c r="F278" i="4" s="1"/>
  <c r="D278" i="4"/>
  <c r="E279" i="4"/>
  <c r="D279" i="4"/>
  <c r="E280" i="4"/>
  <c r="D280" i="4"/>
  <c r="E281" i="4"/>
  <c r="D281" i="4"/>
  <c r="E282" i="4"/>
  <c r="F282" i="4" s="1"/>
  <c r="D282" i="4"/>
  <c r="E283" i="4"/>
  <c r="F283" i="4" s="1"/>
  <c r="D283" i="4"/>
  <c r="E284" i="4"/>
  <c r="D284" i="4"/>
  <c r="E285" i="4"/>
  <c r="D285" i="4"/>
  <c r="E286" i="4"/>
  <c r="D286" i="4"/>
  <c r="E287" i="4"/>
  <c r="D287" i="4"/>
  <c r="E288" i="4"/>
  <c r="D288" i="4"/>
  <c r="F288" i="4" s="1"/>
  <c r="E289" i="4"/>
  <c r="F289" i="4" s="1"/>
  <c r="D289" i="4"/>
  <c r="E290" i="4"/>
  <c r="D290" i="4"/>
  <c r="E291" i="4"/>
  <c r="F291" i="4" s="1"/>
  <c r="D291" i="4"/>
  <c r="E292" i="4"/>
  <c r="D292" i="4"/>
  <c r="E293" i="4"/>
  <c r="D293" i="4"/>
  <c r="E294" i="4"/>
  <c r="D294" i="4"/>
  <c r="E295" i="4"/>
  <c r="F295" i="4" s="1"/>
  <c r="D295" i="4"/>
  <c r="E296" i="4"/>
  <c r="D296" i="4"/>
  <c r="F296" i="4" s="1"/>
  <c r="E297" i="4"/>
  <c r="D297" i="4"/>
  <c r="E298" i="4"/>
  <c r="D298" i="4"/>
  <c r="E299" i="4"/>
  <c r="D299" i="4"/>
  <c r="E300" i="4"/>
  <c r="D300" i="4"/>
  <c r="E301" i="4"/>
  <c r="D301" i="4"/>
  <c r="E302" i="4"/>
  <c r="D302" i="4"/>
  <c r="E303" i="4"/>
  <c r="D303" i="4"/>
  <c r="E304" i="4"/>
  <c r="D304" i="4"/>
  <c r="E305" i="4"/>
  <c r="D305" i="4"/>
  <c r="E306" i="4"/>
  <c r="D306" i="4"/>
  <c r="E307" i="4"/>
  <c r="F307" i="4" s="1"/>
  <c r="D307" i="4"/>
  <c r="E308" i="4"/>
  <c r="D308" i="4"/>
  <c r="F308" i="4" s="1"/>
  <c r="E309" i="4"/>
  <c r="D309" i="4"/>
  <c r="E310" i="4"/>
  <c r="D310" i="4"/>
  <c r="F310" i="4" s="1"/>
  <c r="E311" i="4"/>
  <c r="D311" i="4"/>
  <c r="E312" i="4"/>
  <c r="D312" i="4"/>
  <c r="F312" i="4" s="1"/>
  <c r="E313" i="4"/>
  <c r="D313" i="4"/>
  <c r="E314" i="4"/>
  <c r="D314" i="4"/>
  <c r="E315" i="4"/>
  <c r="D315" i="4"/>
  <c r="F315" i="4" s="1"/>
  <c r="E316" i="4"/>
  <c r="D316" i="4"/>
  <c r="F316" i="4" s="1"/>
  <c r="E317" i="4"/>
  <c r="D317" i="4"/>
  <c r="E318" i="4"/>
  <c r="D318" i="4"/>
  <c r="E319" i="4"/>
  <c r="D319" i="4"/>
  <c r="F319" i="4" s="1"/>
  <c r="E320" i="4"/>
  <c r="D320" i="4"/>
  <c r="F320" i="4" s="1"/>
  <c r="E321" i="4"/>
  <c r="F321" i="4" s="1"/>
  <c r="D321" i="4"/>
  <c r="E322" i="4"/>
  <c r="D322" i="4"/>
  <c r="E323" i="4"/>
  <c r="D323" i="4"/>
  <c r="E324" i="4"/>
  <c r="D324" i="4"/>
  <c r="E325" i="4"/>
  <c r="D325" i="4"/>
  <c r="E326" i="4"/>
  <c r="D326" i="4"/>
  <c r="F326" i="4" s="1"/>
  <c r="E327" i="4"/>
  <c r="D327" i="4"/>
  <c r="E328" i="4"/>
  <c r="D328" i="4"/>
  <c r="E329" i="4"/>
  <c r="D329" i="4"/>
  <c r="E330" i="4"/>
  <c r="D330" i="4"/>
  <c r="E331" i="4"/>
  <c r="D331" i="4"/>
  <c r="F331" i="4" s="1"/>
  <c r="E332" i="4"/>
  <c r="D332" i="4"/>
  <c r="E333" i="4"/>
  <c r="D333" i="4"/>
  <c r="E334" i="4"/>
  <c r="D334" i="4"/>
  <c r="E335" i="4"/>
  <c r="D335" i="4"/>
  <c r="E336" i="4"/>
  <c r="D336" i="4"/>
  <c r="F336" i="4" s="1"/>
  <c r="E337" i="4"/>
  <c r="D337" i="4"/>
  <c r="E338" i="4"/>
  <c r="D338" i="4"/>
  <c r="E339" i="4"/>
  <c r="F339" i="4" s="1"/>
  <c r="D339" i="4"/>
  <c r="E340" i="4"/>
  <c r="D340" i="4"/>
  <c r="E341" i="4"/>
  <c r="D341" i="4"/>
  <c r="E342" i="4"/>
  <c r="D342" i="4"/>
  <c r="E343" i="4"/>
  <c r="D343" i="4"/>
  <c r="E344" i="4"/>
  <c r="D344" i="4"/>
  <c r="F344" i="4" s="1"/>
  <c r="E345" i="4"/>
  <c r="F345" i="4" s="1"/>
  <c r="D345" i="4"/>
  <c r="E346" i="4"/>
  <c r="D346" i="4"/>
  <c r="E347" i="4"/>
  <c r="F347" i="4" s="1"/>
  <c r="D347" i="4"/>
  <c r="E348" i="4"/>
  <c r="D348" i="4"/>
  <c r="E349" i="4"/>
  <c r="D349" i="4"/>
  <c r="E350" i="4"/>
  <c r="D350" i="4"/>
  <c r="E351" i="4"/>
  <c r="D351" i="4"/>
  <c r="F351" i="4"/>
  <c r="E352" i="4"/>
  <c r="D352" i="4"/>
  <c r="E353" i="4"/>
  <c r="D353" i="4"/>
  <c r="F353" i="4" s="1"/>
  <c r="E354" i="4"/>
  <c r="D354" i="4"/>
  <c r="E355" i="4"/>
  <c r="D355" i="4"/>
  <c r="E356" i="4"/>
  <c r="F356" i="4" s="1"/>
  <c r="D356" i="4"/>
  <c r="E357" i="4"/>
  <c r="D357" i="4"/>
  <c r="E358" i="4"/>
  <c r="D358" i="4"/>
  <c r="F358" i="4" s="1"/>
  <c r="E359" i="4"/>
  <c r="D359" i="4"/>
  <c r="E360" i="4"/>
  <c r="D360" i="4"/>
  <c r="E361" i="4"/>
  <c r="D361" i="4"/>
  <c r="E362" i="4"/>
  <c r="D362" i="4"/>
  <c r="E363" i="4"/>
  <c r="F363" i="4" s="1"/>
  <c r="D363" i="4"/>
  <c r="E364" i="4"/>
  <c r="D364" i="4"/>
  <c r="E365" i="4"/>
  <c r="D365" i="4"/>
  <c r="E366" i="4"/>
  <c r="D366" i="4"/>
  <c r="E367" i="4"/>
  <c r="D367" i="4"/>
  <c r="E368" i="4"/>
  <c r="D368" i="4"/>
  <c r="F368" i="4" s="1"/>
  <c r="E369" i="4"/>
  <c r="F369" i="4" s="1"/>
  <c r="D369" i="4"/>
  <c r="E370" i="4"/>
  <c r="D370" i="4"/>
  <c r="E8" i="4"/>
  <c r="F8" i="4" s="1"/>
  <c r="D8" i="4"/>
  <c r="D9" i="4"/>
  <c r="E9" i="4"/>
  <c r="F9" i="4" s="1"/>
  <c r="D10" i="4"/>
  <c r="E10" i="4"/>
  <c r="D11" i="4"/>
  <c r="E11" i="4"/>
  <c r="F11" i="4" s="1"/>
  <c r="E12" i="4"/>
  <c r="F12" i="4" s="1"/>
  <c r="D12" i="4"/>
  <c r="E13" i="4"/>
  <c r="D13" i="4"/>
  <c r="F13" i="4" s="1"/>
  <c r="D14" i="4"/>
  <c r="E14" i="4"/>
  <c r="E15" i="4"/>
  <c r="D15" i="4"/>
  <c r="E16" i="4"/>
  <c r="F16" i="4" s="1"/>
  <c r="D16" i="4"/>
  <c r="E17" i="4"/>
  <c r="D17" i="4"/>
  <c r="F17" i="4" s="1"/>
  <c r="E18" i="4"/>
  <c r="D18" i="4"/>
  <c r="E19" i="4"/>
  <c r="D19" i="4"/>
  <c r="E20" i="4"/>
  <c r="D20" i="4"/>
  <c r="E21" i="4"/>
  <c r="D21" i="4"/>
  <c r="F21" i="4" s="1"/>
  <c r="E22" i="4"/>
  <c r="F22" i="4" s="1"/>
  <c r="D22" i="4"/>
  <c r="E23" i="4"/>
  <c r="D23" i="4"/>
  <c r="E24" i="4"/>
  <c r="F24" i="4" s="1"/>
  <c r="D24" i="4"/>
  <c r="E25" i="4"/>
  <c r="F25" i="4" s="1"/>
  <c r="D25" i="4"/>
  <c r="E26" i="4"/>
  <c r="F26" i="4" s="1"/>
  <c r="D26" i="4"/>
  <c r="E27" i="4"/>
  <c r="D27" i="4"/>
  <c r="F27" i="4" s="1"/>
  <c r="E28" i="4"/>
  <c r="D28" i="4"/>
  <c r="E29" i="4"/>
  <c r="D29" i="4"/>
  <c r="E30" i="4"/>
  <c r="F30" i="4" s="1"/>
  <c r="D30" i="4"/>
  <c r="E31" i="4"/>
  <c r="D31" i="4"/>
  <c r="E32" i="4"/>
  <c r="F32" i="4" s="1"/>
  <c r="D32" i="4"/>
  <c r="E33" i="4"/>
  <c r="D33" i="4"/>
  <c r="E34" i="4"/>
  <c r="F34" i="4" s="1"/>
  <c r="D34" i="4"/>
  <c r="E35" i="4"/>
  <c r="D35" i="4"/>
  <c r="F35" i="4" s="1"/>
  <c r="E7" i="4"/>
  <c r="D7" i="4"/>
  <c r="J266" i="4"/>
  <c r="J17" i="4"/>
  <c r="K21" i="4"/>
  <c r="J21" i="4"/>
  <c r="K20" i="4"/>
  <c r="J20" i="4"/>
  <c r="K19" i="4"/>
  <c r="J19" i="4"/>
  <c r="K18" i="4"/>
  <c r="J18" i="4"/>
  <c r="K17" i="4"/>
  <c r="J12" i="4"/>
  <c r="K16" i="4"/>
  <c r="J16" i="4"/>
  <c r="K15" i="4"/>
  <c r="J15" i="4"/>
  <c r="K14" i="4"/>
  <c r="J14" i="4"/>
  <c r="K13" i="4"/>
  <c r="J13" i="4"/>
  <c r="K12" i="4"/>
  <c r="J200" i="4"/>
  <c r="K266" i="4"/>
  <c r="K265" i="4"/>
  <c r="J265" i="4"/>
  <c r="K264" i="4"/>
  <c r="J264" i="4"/>
  <c r="K263" i="4"/>
  <c r="J263" i="4"/>
  <c r="K262" i="4"/>
  <c r="J262" i="4"/>
  <c r="K261" i="4"/>
  <c r="J261" i="4"/>
  <c r="K260" i="4"/>
  <c r="J260" i="4"/>
  <c r="K259" i="4"/>
  <c r="J259" i="4"/>
  <c r="K258" i="4"/>
  <c r="J258" i="4"/>
  <c r="K257" i="4"/>
  <c r="J257" i="4"/>
  <c r="K256" i="4"/>
  <c r="J256" i="4"/>
  <c r="K255" i="4"/>
  <c r="J255" i="4"/>
  <c r="K254" i="4"/>
  <c r="J254" i="4"/>
  <c r="K253" i="4"/>
  <c r="J253" i="4"/>
  <c r="K252" i="4"/>
  <c r="J252" i="4"/>
  <c r="K251" i="4"/>
  <c r="J251" i="4"/>
  <c r="K250" i="4"/>
  <c r="J250" i="4"/>
  <c r="K249" i="4"/>
  <c r="J249" i="4"/>
  <c r="K248" i="4"/>
  <c r="J248" i="4"/>
  <c r="K247" i="4"/>
  <c r="J247" i="4"/>
  <c r="K246" i="4"/>
  <c r="J246" i="4"/>
  <c r="K245" i="4"/>
  <c r="J245" i="4"/>
  <c r="K244" i="4"/>
  <c r="J244" i="4"/>
  <c r="K243" i="4"/>
  <c r="J243" i="4"/>
  <c r="K242" i="4"/>
  <c r="J242" i="4"/>
  <c r="K241" i="4"/>
  <c r="J241" i="4"/>
  <c r="K240" i="4"/>
  <c r="J240" i="4"/>
  <c r="K239" i="4"/>
  <c r="J239" i="4"/>
  <c r="K238" i="4"/>
  <c r="J238" i="4"/>
  <c r="K237" i="4"/>
  <c r="J237" i="4"/>
  <c r="K236" i="4"/>
  <c r="J236" i="4"/>
  <c r="K235" i="4"/>
  <c r="J235" i="4"/>
  <c r="K234" i="4"/>
  <c r="J234" i="4"/>
  <c r="K233" i="4"/>
  <c r="J233" i="4"/>
  <c r="K232" i="4"/>
  <c r="J232" i="4"/>
  <c r="K231" i="4"/>
  <c r="J231" i="4"/>
  <c r="K230" i="4"/>
  <c r="J230" i="4"/>
  <c r="K229" i="4"/>
  <c r="J229" i="4"/>
  <c r="K228" i="4"/>
  <c r="J228" i="4"/>
  <c r="K227" i="4"/>
  <c r="J227" i="4"/>
  <c r="K226" i="4"/>
  <c r="J226" i="4"/>
  <c r="K225" i="4"/>
  <c r="J225" i="4"/>
  <c r="K224" i="4"/>
  <c r="J224" i="4"/>
  <c r="K223" i="4"/>
  <c r="J223" i="4"/>
  <c r="K222" i="4"/>
  <c r="J222" i="4"/>
  <c r="K221" i="4"/>
  <c r="J221" i="4"/>
  <c r="K220" i="4"/>
  <c r="J220" i="4"/>
  <c r="K219" i="4"/>
  <c r="J219" i="4"/>
  <c r="K218" i="4"/>
  <c r="J218" i="4"/>
  <c r="K217" i="4"/>
  <c r="J217" i="4"/>
  <c r="K216" i="4"/>
  <c r="J216" i="4"/>
  <c r="K215" i="4"/>
  <c r="J215" i="4"/>
  <c r="K214" i="4"/>
  <c r="J214" i="4"/>
  <c r="K213" i="4"/>
  <c r="J213" i="4"/>
  <c r="K212" i="4"/>
  <c r="J212" i="4"/>
  <c r="K211" i="4"/>
  <c r="J211" i="4"/>
  <c r="K210" i="4"/>
  <c r="J210" i="4"/>
  <c r="K209" i="4"/>
  <c r="J209" i="4"/>
  <c r="K208" i="4"/>
  <c r="J208" i="4"/>
  <c r="K207" i="4"/>
  <c r="J207" i="4"/>
  <c r="K206" i="4"/>
  <c r="J206" i="4"/>
  <c r="K205" i="4"/>
  <c r="J205" i="4"/>
  <c r="K204" i="4"/>
  <c r="J204" i="4"/>
  <c r="K203" i="4"/>
  <c r="J203" i="4"/>
  <c r="K202" i="4"/>
  <c r="J202" i="4"/>
  <c r="K201" i="4"/>
  <c r="J201" i="4"/>
  <c r="K200" i="4"/>
  <c r="K199" i="4"/>
  <c r="J199" i="4"/>
  <c r="K198" i="4"/>
  <c r="J198" i="4"/>
  <c r="K197" i="4"/>
  <c r="J197" i="4"/>
  <c r="K196" i="4"/>
  <c r="J196" i="4"/>
  <c r="K195" i="4"/>
  <c r="J195" i="4"/>
  <c r="K194" i="4"/>
  <c r="J194" i="4"/>
  <c r="K193" i="4"/>
  <c r="J193" i="4"/>
  <c r="K192" i="4"/>
  <c r="J192" i="4"/>
  <c r="K191" i="4"/>
  <c r="J191" i="4"/>
  <c r="K190" i="4"/>
  <c r="J190" i="4"/>
  <c r="K189" i="4"/>
  <c r="J189" i="4"/>
  <c r="K188" i="4"/>
  <c r="J188" i="4"/>
  <c r="K187" i="4"/>
  <c r="J187" i="4"/>
  <c r="K186" i="4"/>
  <c r="J186" i="4"/>
  <c r="K185" i="4"/>
  <c r="J185" i="4"/>
  <c r="K184" i="4"/>
  <c r="J184" i="4"/>
  <c r="K183" i="4"/>
  <c r="J183" i="4"/>
  <c r="K182" i="4"/>
  <c r="J182" i="4"/>
  <c r="K181" i="4"/>
  <c r="J181" i="4"/>
  <c r="K180" i="4"/>
  <c r="J180" i="4"/>
  <c r="K179" i="4"/>
  <c r="J179" i="4"/>
  <c r="K178" i="4"/>
  <c r="J178" i="4"/>
  <c r="K177" i="4"/>
  <c r="J177" i="4"/>
  <c r="K176" i="4"/>
  <c r="J176" i="4"/>
  <c r="K175" i="4"/>
  <c r="J175" i="4"/>
  <c r="K174" i="4"/>
  <c r="J174" i="4"/>
  <c r="K173" i="4"/>
  <c r="J173" i="4"/>
  <c r="K172" i="4"/>
  <c r="J172" i="4"/>
  <c r="K171" i="4"/>
  <c r="J171" i="4"/>
  <c r="K170" i="4"/>
  <c r="J170" i="4"/>
  <c r="K169" i="4"/>
  <c r="J169" i="4"/>
  <c r="K168" i="4"/>
  <c r="J168" i="4"/>
  <c r="K167" i="4"/>
  <c r="J167" i="4"/>
  <c r="K166" i="4"/>
  <c r="J166" i="4"/>
  <c r="K165" i="4"/>
  <c r="J165" i="4"/>
  <c r="K164" i="4"/>
  <c r="J164" i="4"/>
  <c r="K163" i="4"/>
  <c r="J163" i="4"/>
  <c r="K162" i="4"/>
  <c r="J162" i="4"/>
  <c r="K161" i="4"/>
  <c r="J161" i="4"/>
  <c r="K160" i="4"/>
  <c r="J160" i="4"/>
  <c r="K159" i="4"/>
  <c r="J159" i="4"/>
  <c r="K158" i="4"/>
  <c r="J158" i="4"/>
  <c r="K157" i="4"/>
  <c r="J157" i="4"/>
  <c r="K156" i="4"/>
  <c r="J156" i="4"/>
  <c r="K155" i="4"/>
  <c r="J155" i="4"/>
  <c r="K154" i="4"/>
  <c r="J154" i="4"/>
  <c r="K153" i="4"/>
  <c r="J153" i="4"/>
  <c r="K152" i="4"/>
  <c r="J152" i="4"/>
  <c r="K151" i="4"/>
  <c r="J151" i="4"/>
  <c r="K150" i="4"/>
  <c r="J150" i="4"/>
  <c r="K149" i="4"/>
  <c r="J149" i="4"/>
  <c r="K148" i="4"/>
  <c r="J148" i="4"/>
  <c r="K147" i="4"/>
  <c r="J147" i="4"/>
  <c r="K146" i="4"/>
  <c r="J146" i="4"/>
  <c r="K145" i="4"/>
  <c r="J145" i="4"/>
  <c r="K144" i="4"/>
  <c r="J144" i="4"/>
  <c r="K143" i="4"/>
  <c r="J143" i="4"/>
  <c r="K142" i="4"/>
  <c r="J142" i="4"/>
  <c r="K141" i="4"/>
  <c r="J141" i="4"/>
  <c r="K140" i="4"/>
  <c r="J140" i="4"/>
  <c r="K139" i="4"/>
  <c r="J139" i="4"/>
  <c r="K138" i="4"/>
  <c r="J138" i="4"/>
  <c r="K137" i="4"/>
  <c r="J137" i="4"/>
  <c r="K136" i="4"/>
  <c r="J136" i="4"/>
  <c r="K135" i="4"/>
  <c r="J135" i="4"/>
  <c r="K134" i="4"/>
  <c r="J134" i="4"/>
  <c r="K133" i="4"/>
  <c r="J133" i="4"/>
  <c r="K132" i="4"/>
  <c r="J132" i="4"/>
  <c r="K131" i="4"/>
  <c r="J131" i="4"/>
  <c r="K130" i="4"/>
  <c r="J130" i="4"/>
  <c r="K129" i="4"/>
  <c r="J129" i="4"/>
  <c r="K128" i="4"/>
  <c r="J128" i="4"/>
  <c r="K127" i="4"/>
  <c r="J127" i="4"/>
  <c r="K126" i="4"/>
  <c r="J126" i="4"/>
  <c r="K125" i="4"/>
  <c r="J125" i="4"/>
  <c r="K124" i="4"/>
  <c r="J124" i="4"/>
  <c r="K123" i="4"/>
  <c r="J123" i="4"/>
  <c r="K122" i="4"/>
  <c r="J122" i="4"/>
  <c r="K121" i="4"/>
  <c r="J121" i="4"/>
  <c r="K120" i="4"/>
  <c r="J120" i="4"/>
  <c r="K119" i="4"/>
  <c r="J119" i="4"/>
  <c r="K118" i="4"/>
  <c r="J118" i="4"/>
  <c r="K117" i="4"/>
  <c r="J117" i="4"/>
  <c r="K116" i="4"/>
  <c r="J116" i="4"/>
  <c r="K115" i="4"/>
  <c r="J115" i="4"/>
  <c r="K114" i="4"/>
  <c r="J114" i="4"/>
  <c r="K113" i="4"/>
  <c r="J113" i="4"/>
  <c r="K112" i="4"/>
  <c r="J112" i="4"/>
  <c r="K111" i="4"/>
  <c r="J111" i="4"/>
  <c r="K110" i="4"/>
  <c r="J110" i="4"/>
  <c r="K109" i="4"/>
  <c r="J109" i="4"/>
  <c r="K108" i="4"/>
  <c r="J108" i="4"/>
  <c r="K107" i="4"/>
  <c r="J107" i="4"/>
  <c r="K106" i="4"/>
  <c r="J106" i="4"/>
  <c r="K105" i="4"/>
  <c r="J105" i="4"/>
  <c r="K104" i="4"/>
  <c r="J104" i="4"/>
  <c r="K103" i="4"/>
  <c r="J103" i="4"/>
  <c r="K102" i="4"/>
  <c r="J102" i="4"/>
  <c r="K101" i="4"/>
  <c r="J101" i="4"/>
  <c r="K100" i="4"/>
  <c r="J100" i="4"/>
  <c r="K99" i="4"/>
  <c r="J99" i="4"/>
  <c r="K98" i="4"/>
  <c r="J98" i="4"/>
  <c r="K97" i="4"/>
  <c r="J97" i="4"/>
  <c r="K96" i="4"/>
  <c r="J96" i="4"/>
  <c r="K95" i="4"/>
  <c r="J95" i="4"/>
  <c r="K94" i="4"/>
  <c r="J94" i="4"/>
  <c r="K93" i="4"/>
  <c r="J93" i="4"/>
  <c r="K92" i="4"/>
  <c r="J92" i="4"/>
  <c r="K91" i="4"/>
  <c r="J91" i="4"/>
  <c r="K90" i="4"/>
  <c r="J90" i="4"/>
  <c r="K89" i="4"/>
  <c r="J89" i="4"/>
  <c r="K88" i="4"/>
  <c r="J88" i="4"/>
  <c r="K87" i="4"/>
  <c r="J87" i="4"/>
  <c r="K86" i="4"/>
  <c r="J86" i="4"/>
  <c r="K85" i="4"/>
  <c r="J85" i="4"/>
  <c r="K84" i="4"/>
  <c r="J84" i="4"/>
  <c r="K83" i="4"/>
  <c r="J83" i="4"/>
  <c r="K82" i="4"/>
  <c r="J82" i="4"/>
  <c r="K81" i="4"/>
  <c r="J81" i="4"/>
  <c r="K80" i="4"/>
  <c r="J80" i="4"/>
  <c r="K79" i="4"/>
  <c r="J79" i="4"/>
  <c r="K78" i="4"/>
  <c r="J78" i="4"/>
  <c r="K77" i="4"/>
  <c r="J77" i="4"/>
  <c r="K76" i="4"/>
  <c r="J76" i="4"/>
  <c r="K75" i="4"/>
  <c r="J75" i="4"/>
  <c r="K74" i="4"/>
  <c r="J74" i="4"/>
  <c r="K73" i="4"/>
  <c r="J73" i="4"/>
  <c r="K72" i="4"/>
  <c r="J72" i="4"/>
  <c r="K71" i="4"/>
  <c r="J71" i="4"/>
  <c r="K70" i="4"/>
  <c r="J70" i="4"/>
  <c r="K69" i="4"/>
  <c r="J69" i="4"/>
  <c r="K68" i="4"/>
  <c r="J68" i="4"/>
  <c r="K67" i="4"/>
  <c r="J67" i="4"/>
  <c r="K66" i="4"/>
  <c r="J66" i="4"/>
  <c r="K65" i="4"/>
  <c r="J65" i="4"/>
  <c r="K64" i="4"/>
  <c r="J64" i="4"/>
  <c r="K63" i="4"/>
  <c r="J63" i="4"/>
  <c r="K62" i="4"/>
  <c r="J62" i="4"/>
  <c r="K61" i="4"/>
  <c r="J61" i="4"/>
  <c r="K60" i="4"/>
  <c r="J60" i="4"/>
  <c r="K59" i="4"/>
  <c r="J59" i="4"/>
  <c r="K58" i="4"/>
  <c r="J58" i="4"/>
  <c r="K57" i="4"/>
  <c r="J57" i="4"/>
  <c r="K56" i="4"/>
  <c r="J56" i="4"/>
  <c r="K55" i="4"/>
  <c r="J55" i="4"/>
  <c r="K54" i="4"/>
  <c r="J54" i="4"/>
  <c r="K53" i="4"/>
  <c r="J53" i="4"/>
  <c r="K52" i="4"/>
  <c r="J52" i="4"/>
  <c r="K51" i="4"/>
  <c r="J51" i="4"/>
  <c r="K50" i="4"/>
  <c r="J50" i="4"/>
  <c r="K49" i="4"/>
  <c r="J49" i="4"/>
  <c r="K48" i="4"/>
  <c r="J48" i="4"/>
  <c r="K47" i="4"/>
  <c r="J47" i="4"/>
  <c r="K46" i="4"/>
  <c r="J46" i="4"/>
  <c r="K45" i="4"/>
  <c r="J45" i="4"/>
  <c r="K44" i="4"/>
  <c r="J44" i="4"/>
  <c r="K43" i="4"/>
  <c r="J43" i="4"/>
  <c r="K42" i="4"/>
  <c r="J42" i="4"/>
  <c r="K41" i="4"/>
  <c r="J41" i="4"/>
  <c r="K40" i="4"/>
  <c r="J40" i="4"/>
  <c r="K39" i="4"/>
  <c r="J39" i="4"/>
  <c r="K38" i="4"/>
  <c r="J38" i="4"/>
  <c r="K37" i="4"/>
  <c r="J37" i="4"/>
  <c r="K36" i="4"/>
  <c r="J36" i="4"/>
  <c r="K35" i="4"/>
  <c r="J35" i="4"/>
  <c r="K34" i="4"/>
  <c r="J34" i="4"/>
  <c r="K33" i="4"/>
  <c r="J33" i="4"/>
  <c r="K32" i="4"/>
  <c r="J32" i="4"/>
  <c r="K31" i="4"/>
  <c r="J31" i="4"/>
  <c r="K30" i="4"/>
  <c r="J30" i="4"/>
  <c r="K29" i="4"/>
  <c r="J29" i="4"/>
  <c r="K28" i="4"/>
  <c r="J28" i="4"/>
  <c r="K27" i="4"/>
  <c r="J27" i="4"/>
  <c r="K26" i="4"/>
  <c r="J26" i="4"/>
  <c r="K25" i="4"/>
  <c r="J25" i="4"/>
  <c r="K24" i="4"/>
  <c r="J24" i="4"/>
  <c r="K23" i="4"/>
  <c r="J23" i="4"/>
  <c r="K22" i="4"/>
  <c r="J22" i="4"/>
  <c r="K11" i="4"/>
  <c r="J11" i="4"/>
  <c r="K10" i="4"/>
  <c r="J10" i="4"/>
  <c r="K9" i="4"/>
  <c r="J9" i="4"/>
  <c r="K8" i="4"/>
  <c r="J8" i="4"/>
  <c r="K7" i="4"/>
  <c r="J7" i="4"/>
  <c r="AY10" i="2"/>
  <c r="C7" i="2"/>
  <c r="C10" i="2"/>
  <c r="C9" i="2"/>
  <c r="C8" i="2"/>
  <c r="B10" i="2"/>
  <c r="B9" i="2"/>
  <c r="B8" i="2"/>
  <c r="B7" i="2"/>
  <c r="P29" i="21"/>
  <c r="G10" i="13"/>
  <c r="C10" i="13"/>
  <c r="L10" i="13"/>
  <c r="C8" i="13"/>
  <c r="C5" i="13"/>
  <c r="G12" i="13"/>
  <c r="C12" i="13"/>
  <c r="G10" i="57"/>
  <c r="C10" i="57"/>
  <c r="L10" i="57"/>
  <c r="L8" i="57"/>
  <c r="C8" i="57"/>
  <c r="C5" i="57"/>
  <c r="G12" i="57"/>
  <c r="C12" i="57"/>
  <c r="G10" i="56"/>
  <c r="C10" i="56"/>
  <c r="L10" i="56"/>
  <c r="L8" i="56"/>
  <c r="C8" i="56"/>
  <c r="C5" i="56"/>
  <c r="G12" i="56"/>
  <c r="C12" i="56"/>
  <c r="G10" i="55"/>
  <c r="C10" i="55"/>
  <c r="L10" i="55"/>
  <c r="L8" i="55"/>
  <c r="C8" i="55"/>
  <c r="C5" i="55"/>
  <c r="G12" i="55"/>
  <c r="C12" i="55"/>
  <c r="G10" i="54"/>
  <c r="C10" i="54"/>
  <c r="L10" i="54"/>
  <c r="L8" i="54"/>
  <c r="C8" i="54"/>
  <c r="C5" i="54"/>
  <c r="G12" i="54"/>
  <c r="C12" i="54"/>
  <c r="G10" i="53"/>
  <c r="C10" i="53"/>
  <c r="L10" i="53"/>
  <c r="L8" i="53"/>
  <c r="C8" i="53"/>
  <c r="C5" i="53"/>
  <c r="G12" i="53"/>
  <c r="C12" i="53"/>
  <c r="G10" i="52"/>
  <c r="C10" i="52"/>
  <c r="L10" i="52"/>
  <c r="L8" i="52"/>
  <c r="C8" i="52"/>
  <c r="C5" i="52"/>
  <c r="G12" i="52"/>
  <c r="C12" i="52"/>
  <c r="G10" i="51"/>
  <c r="C10" i="51"/>
  <c r="L10" i="51"/>
  <c r="L8" i="51"/>
  <c r="C8" i="51"/>
  <c r="C5" i="51"/>
  <c r="G12" i="51"/>
  <c r="C12" i="51"/>
  <c r="G10" i="50"/>
  <c r="C10" i="50"/>
  <c r="L10" i="50"/>
  <c r="L8" i="50"/>
  <c r="C8" i="50"/>
  <c r="C5" i="50"/>
  <c r="G12" i="50"/>
  <c r="C12" i="50"/>
  <c r="G10" i="49"/>
  <c r="C10" i="49"/>
  <c r="L10" i="49"/>
  <c r="L8" i="49"/>
  <c r="C8" i="49"/>
  <c r="C5" i="49"/>
  <c r="G12" i="49"/>
  <c r="C12" i="49"/>
  <c r="G10" i="48"/>
  <c r="C10" i="48"/>
  <c r="L10" i="48"/>
  <c r="L8" i="48"/>
  <c r="C8" i="48"/>
  <c r="C5" i="48"/>
  <c r="G12" i="48"/>
  <c r="C12" i="48"/>
  <c r="G10" i="67"/>
  <c r="C10" i="67"/>
  <c r="L10" i="67"/>
  <c r="L8" i="67"/>
  <c r="C8" i="67"/>
  <c r="C5" i="67"/>
  <c r="G12" i="67"/>
  <c r="C12" i="67"/>
  <c r="G10" i="47"/>
  <c r="C10" i="47"/>
  <c r="L10" i="47"/>
  <c r="L8" i="47"/>
  <c r="C8" i="47"/>
  <c r="C5" i="47"/>
  <c r="G12" i="47"/>
  <c r="C12" i="47"/>
  <c r="G10" i="46"/>
  <c r="C10" i="46"/>
  <c r="L10" i="46"/>
  <c r="L8" i="46"/>
  <c r="C8" i="46"/>
  <c r="C5" i="46"/>
  <c r="G12" i="46"/>
  <c r="C12" i="46"/>
  <c r="G10" i="45"/>
  <c r="C10" i="45"/>
  <c r="L10" i="45"/>
  <c r="L8" i="45"/>
  <c r="C8" i="45"/>
  <c r="C5" i="45"/>
  <c r="G12" i="45"/>
  <c r="C12" i="45"/>
  <c r="G10" i="44"/>
  <c r="C10" i="44"/>
  <c r="L10" i="44"/>
  <c r="L8" i="44"/>
  <c r="C8" i="44"/>
  <c r="C5" i="44"/>
  <c r="G12" i="44"/>
  <c r="C12" i="44"/>
  <c r="G10" i="43"/>
  <c r="C10" i="43"/>
  <c r="L10" i="43"/>
  <c r="L8" i="43"/>
  <c r="C8" i="43"/>
  <c r="C5" i="43"/>
  <c r="G12" i="43"/>
  <c r="C12" i="43"/>
  <c r="G10" i="42"/>
  <c r="C10" i="42"/>
  <c r="L10" i="42"/>
  <c r="L8" i="42"/>
  <c r="C8" i="42"/>
  <c r="C5" i="42"/>
  <c r="G12" i="42"/>
  <c r="C12" i="42"/>
  <c r="G10" i="41"/>
  <c r="C10" i="41"/>
  <c r="L10" i="41"/>
  <c r="L8" i="41"/>
  <c r="C8" i="41"/>
  <c r="C5" i="41"/>
  <c r="G12" i="41"/>
  <c r="C12" i="41"/>
  <c r="G10" i="40"/>
  <c r="C10" i="40"/>
  <c r="L10" i="40"/>
  <c r="L8" i="40"/>
  <c r="C8" i="40"/>
  <c r="C5" i="40"/>
  <c r="G12" i="40"/>
  <c r="C12" i="40"/>
  <c r="G10" i="39"/>
  <c r="C10" i="39"/>
  <c r="L10" i="39"/>
  <c r="L8" i="39"/>
  <c r="C8" i="39"/>
  <c r="C5" i="39"/>
  <c r="G12" i="39"/>
  <c r="C12" i="39"/>
  <c r="G10" i="38"/>
  <c r="C10" i="38"/>
  <c r="L10" i="38"/>
  <c r="L8" i="38"/>
  <c r="C8" i="38"/>
  <c r="C5" i="38"/>
  <c r="G12" i="38"/>
  <c r="C12" i="38"/>
  <c r="G10" i="68"/>
  <c r="C10" i="68"/>
  <c r="L10" i="68"/>
  <c r="L8" i="68"/>
  <c r="C8" i="68"/>
  <c r="C5" i="68"/>
  <c r="G12" i="68"/>
  <c r="C12" i="68"/>
  <c r="G10" i="37"/>
  <c r="C10" i="37"/>
  <c r="L10" i="37"/>
  <c r="L8" i="37"/>
  <c r="C8" i="37"/>
  <c r="C5" i="37"/>
  <c r="G12" i="37"/>
  <c r="C12" i="37"/>
  <c r="G10" i="36"/>
  <c r="C10" i="36"/>
  <c r="L10" i="36"/>
  <c r="L8" i="36"/>
  <c r="C8" i="36"/>
  <c r="C5" i="36"/>
  <c r="G12" i="36"/>
  <c r="C12" i="36"/>
  <c r="G10" i="35"/>
  <c r="C10" i="35"/>
  <c r="L10" i="35"/>
  <c r="L8" i="35"/>
  <c r="C8" i="35"/>
  <c r="C5" i="35"/>
  <c r="G12" i="35"/>
  <c r="C12" i="35"/>
  <c r="G10" i="34"/>
  <c r="C10" i="34"/>
  <c r="L10" i="34"/>
  <c r="L8" i="34"/>
  <c r="C8" i="34"/>
  <c r="C5" i="34"/>
  <c r="G12" i="34"/>
  <c r="C12" i="34"/>
  <c r="G10" i="33"/>
  <c r="C10" i="33"/>
  <c r="L10" i="33"/>
  <c r="L8" i="33"/>
  <c r="C8" i="33"/>
  <c r="C5" i="33"/>
  <c r="G12" i="33"/>
  <c r="C12" i="33"/>
  <c r="G10" i="32"/>
  <c r="C10" i="32"/>
  <c r="L10" i="32"/>
  <c r="L8" i="32"/>
  <c r="C8" i="32"/>
  <c r="C5" i="32"/>
  <c r="G12" i="32"/>
  <c r="C12" i="32"/>
  <c r="G10" i="31"/>
  <c r="C10" i="31"/>
  <c r="L10" i="31"/>
  <c r="L8" i="31"/>
  <c r="C8" i="31"/>
  <c r="C5" i="31"/>
  <c r="G12" i="31"/>
  <c r="C12" i="31"/>
  <c r="G10" i="30"/>
  <c r="C10" i="30"/>
  <c r="L10" i="30"/>
  <c r="L8" i="30"/>
  <c r="C8" i="30"/>
  <c r="C5" i="30"/>
  <c r="G12" i="30"/>
  <c r="C12" i="30"/>
  <c r="G10" i="29"/>
  <c r="C10" i="29"/>
  <c r="L10" i="29"/>
  <c r="L8" i="29"/>
  <c r="C8" i="29"/>
  <c r="C5" i="29"/>
  <c r="G12" i="29"/>
  <c r="C12" i="29"/>
  <c r="G10" i="28"/>
  <c r="C10" i="28"/>
  <c r="L10" i="28"/>
  <c r="L8" i="28"/>
  <c r="C8" i="28"/>
  <c r="C5" i="28"/>
  <c r="G12" i="28"/>
  <c r="C12" i="28"/>
  <c r="G10" i="63"/>
  <c r="C10" i="63"/>
  <c r="L10" i="63"/>
  <c r="L8" i="63"/>
  <c r="C8" i="63"/>
  <c r="C5" i="63"/>
  <c r="G12" i="63"/>
  <c r="C12" i="63"/>
  <c r="G10" i="27"/>
  <c r="C10" i="27"/>
  <c r="L10" i="27"/>
  <c r="L8" i="27"/>
  <c r="C8" i="27"/>
  <c r="C5" i="27"/>
  <c r="G12" i="27"/>
  <c r="C12" i="27"/>
  <c r="G10" i="26"/>
  <c r="C10" i="26"/>
  <c r="L10" i="26"/>
  <c r="L8" i="26"/>
  <c r="C8" i="26"/>
  <c r="C5" i="26"/>
  <c r="G12" i="26"/>
  <c r="C12" i="26"/>
  <c r="G10" i="25"/>
  <c r="C10" i="25"/>
  <c r="L10" i="25"/>
  <c r="L8" i="25"/>
  <c r="C8" i="25"/>
  <c r="C5" i="25"/>
  <c r="G12" i="25"/>
  <c r="C12" i="25"/>
  <c r="G10" i="24"/>
  <c r="C10" i="24"/>
  <c r="L10" i="24"/>
  <c r="L8" i="24"/>
  <c r="C8" i="24"/>
  <c r="C5" i="24"/>
  <c r="G12" i="24"/>
  <c r="C12" i="24"/>
  <c r="G10" i="23"/>
  <c r="C10" i="23"/>
  <c r="L10" i="23"/>
  <c r="L8" i="23"/>
  <c r="C8" i="23"/>
  <c r="C5" i="23"/>
  <c r="G12" i="23"/>
  <c r="C12" i="23"/>
  <c r="G10" i="22"/>
  <c r="C10" i="22"/>
  <c r="L10" i="22"/>
  <c r="L8" i="22"/>
  <c r="C8" i="22"/>
  <c r="C5" i="22"/>
  <c r="G12" i="22"/>
  <c r="C12" i="22"/>
  <c r="G10" i="14"/>
  <c r="C10" i="14"/>
  <c r="L10" i="14"/>
  <c r="L8" i="14"/>
  <c r="C8" i="14"/>
  <c r="C5" i="14"/>
  <c r="G12" i="14"/>
  <c r="C12" i="14"/>
  <c r="G10" i="15"/>
  <c r="C10" i="15"/>
  <c r="L10" i="15"/>
  <c r="L8" i="15"/>
  <c r="C8" i="15"/>
  <c r="C5" i="15"/>
  <c r="G12" i="15"/>
  <c r="C12" i="15"/>
  <c r="G10" i="16"/>
  <c r="C10" i="16"/>
  <c r="L10" i="16"/>
  <c r="L8" i="16"/>
  <c r="C8" i="16"/>
  <c r="C5" i="16"/>
  <c r="G12" i="16"/>
  <c r="C12" i="16"/>
  <c r="G10" i="17"/>
  <c r="C10" i="17"/>
  <c r="L10" i="17"/>
  <c r="L8" i="17"/>
  <c r="C8" i="17"/>
  <c r="C5" i="17"/>
  <c r="G12" i="17"/>
  <c r="C12" i="17"/>
  <c r="G10" i="62"/>
  <c r="C10" i="62"/>
  <c r="L10" i="62"/>
  <c r="L8" i="62"/>
  <c r="C8" i="62"/>
  <c r="C5" i="62"/>
  <c r="G12" i="62"/>
  <c r="C12" i="62"/>
  <c r="G10" i="20"/>
  <c r="C10" i="20"/>
  <c r="L10" i="20"/>
  <c r="L8" i="20"/>
  <c r="C8" i="20"/>
  <c r="C5" i="20"/>
  <c r="G12" i="20"/>
  <c r="C12" i="20"/>
  <c r="G10" i="19"/>
  <c r="C10" i="19"/>
  <c r="L10" i="19"/>
  <c r="L8" i="19"/>
  <c r="C8" i="19"/>
  <c r="C5" i="19"/>
  <c r="G12" i="19"/>
  <c r="C12" i="19"/>
  <c r="G10" i="21"/>
  <c r="C10" i="21"/>
  <c r="L10" i="21"/>
  <c r="L8" i="21"/>
  <c r="C8" i="21"/>
  <c r="C5" i="21"/>
  <c r="C12" i="21"/>
  <c r="G10" i="61"/>
  <c r="C10" i="61"/>
  <c r="L10" i="61"/>
  <c r="L8" i="61"/>
  <c r="C8" i="61"/>
  <c r="C5" i="61"/>
  <c r="G12" i="61"/>
  <c r="C12" i="61"/>
  <c r="G10" i="60"/>
  <c r="C10" i="60"/>
  <c r="L10" i="60"/>
  <c r="L8" i="60"/>
  <c r="C8" i="60"/>
  <c r="C5" i="60"/>
  <c r="G12" i="60"/>
  <c r="C12" i="60"/>
  <c r="G10" i="59"/>
  <c r="C10" i="59"/>
  <c r="L10" i="59"/>
  <c r="L8" i="59"/>
  <c r="C8" i="59"/>
  <c r="C5" i="59"/>
  <c r="G12" i="59"/>
  <c r="C12" i="59"/>
  <c r="G10" i="58"/>
  <c r="C10" i="58"/>
  <c r="L10" i="58"/>
  <c r="L8" i="58"/>
  <c r="C8" i="58"/>
  <c r="C5" i="58"/>
  <c r="G12" i="58"/>
  <c r="C12" i="58"/>
  <c r="C10" i="72"/>
  <c r="F362" i="4" l="1"/>
  <c r="F123" i="4"/>
  <c r="F128" i="4"/>
  <c r="F111" i="4"/>
  <c r="F107" i="4"/>
  <c r="F359" i="4"/>
  <c r="F348" i="4"/>
  <c r="F324" i="4"/>
  <c r="F257" i="4"/>
  <c r="F158" i="4"/>
  <c r="F150" i="4"/>
  <c r="F119" i="4"/>
  <c r="F100" i="4"/>
  <c r="F92" i="4"/>
  <c r="F76" i="4"/>
  <c r="F68" i="4"/>
  <c r="F52" i="4"/>
  <c r="F366" i="4"/>
  <c r="F355" i="4"/>
  <c r="F292" i="4"/>
  <c r="F284" i="4"/>
  <c r="F223" i="4"/>
  <c r="F180" i="4"/>
  <c r="F142" i="4"/>
  <c r="F134" i="4"/>
  <c r="F14" i="4"/>
  <c r="F323" i="4"/>
  <c r="F160" i="4"/>
  <c r="F122" i="4"/>
  <c r="F59" i="4"/>
  <c r="F55" i="4"/>
  <c r="F342" i="4"/>
  <c r="F334" i="4"/>
  <c r="F302" i="4"/>
  <c r="F275" i="4"/>
  <c r="F271" i="4"/>
  <c r="F267" i="4"/>
  <c r="F263" i="4"/>
  <c r="F259" i="4"/>
  <c r="F206" i="4"/>
  <c r="F198" i="4"/>
  <c r="F156" i="4"/>
  <c r="F148" i="4"/>
  <c r="F102" i="4"/>
  <c r="F94" i="4"/>
  <c r="F90" i="4"/>
  <c r="F86" i="4"/>
  <c r="F62" i="4"/>
  <c r="F54" i="4"/>
  <c r="F286" i="4"/>
  <c r="F225" i="4"/>
  <c r="F221" i="4"/>
  <c r="F132" i="4"/>
  <c r="F246" i="4"/>
  <c r="F231" i="4"/>
  <c r="F228" i="4"/>
  <c r="F151" i="4"/>
  <c r="F61" i="4"/>
  <c r="F49" i="4"/>
  <c r="F33" i="4"/>
  <c r="F29" i="4"/>
  <c r="F19" i="4"/>
  <c r="F346" i="4"/>
  <c r="F327" i="4"/>
  <c r="F297" i="4"/>
  <c r="F256" i="4"/>
  <c r="F211" i="4"/>
  <c r="F204" i="4"/>
  <c r="F197" i="4"/>
  <c r="F190" i="4"/>
  <c r="F182" i="4"/>
  <c r="F161" i="4"/>
  <c r="F136" i="4"/>
  <c r="F110" i="4"/>
  <c r="F99" i="4"/>
  <c r="F95" i="4"/>
  <c r="F91" i="4"/>
  <c r="F80" i="4"/>
  <c r="F72" i="4"/>
  <c r="F65" i="4"/>
  <c r="F58" i="4"/>
  <c r="O30" i="67"/>
  <c r="O27" i="68" s="1"/>
  <c r="O30" i="68" s="1"/>
  <c r="O27" i="63" s="1"/>
  <c r="O30" i="63" s="1"/>
  <c r="O27" i="62" s="1"/>
  <c r="O30" i="62" s="1"/>
  <c r="O27" i="61" s="1"/>
  <c r="O30" i="61" s="1"/>
  <c r="O27" i="60" s="1"/>
  <c r="O30" i="60" s="1"/>
  <c r="O27" i="59" s="1"/>
  <c r="O30" i="59" s="1"/>
  <c r="O27" i="58" s="1"/>
  <c r="O30" i="58" s="1"/>
  <c r="O27" i="57" s="1"/>
  <c r="O30" i="57" s="1"/>
  <c r="O27" i="56" s="1"/>
  <c r="O30" i="56" s="1"/>
  <c r="O27" i="55" s="1"/>
  <c r="O30" i="55" s="1"/>
  <c r="O27" i="54" s="1"/>
  <c r="O30" i="54" s="1"/>
  <c r="O27" i="53" s="1"/>
  <c r="O30" i="53" s="1"/>
  <c r="O27" i="52" s="1"/>
  <c r="O30" i="52" s="1"/>
  <c r="O27" i="51" s="1"/>
  <c r="O30" i="51" s="1"/>
  <c r="O27" i="50" s="1"/>
  <c r="O30" i="50" s="1"/>
  <c r="O27" i="49" s="1"/>
  <c r="O30" i="49" s="1"/>
  <c r="O27" i="48" s="1"/>
  <c r="O30" i="48" s="1"/>
  <c r="O27" i="47" s="1"/>
  <c r="O30" i="47" s="1"/>
  <c r="O27" i="46" s="1"/>
  <c r="O30" i="46" s="1"/>
  <c r="O27" i="45" s="1"/>
  <c r="O30" i="45" s="1"/>
  <c r="O27" i="44" s="1"/>
  <c r="O30" i="44" s="1"/>
  <c r="O27" i="43" s="1"/>
  <c r="O30" i="43" s="1"/>
  <c r="O27" i="42" s="1"/>
  <c r="O30" i="42" s="1"/>
  <c r="O27" i="41" s="1"/>
  <c r="O30" i="41" s="1"/>
  <c r="O27" i="40" s="1"/>
  <c r="O30" i="40" s="1"/>
  <c r="O27" i="39" s="1"/>
  <c r="O30" i="39" s="1"/>
  <c r="O27" i="38" s="1"/>
  <c r="O30" i="38" s="1"/>
  <c r="O27" i="37" s="1"/>
  <c r="O30" i="37" s="1"/>
  <c r="O27" i="36" s="1"/>
  <c r="O30" i="36" s="1"/>
  <c r="O27" i="35" s="1"/>
  <c r="O30" i="35" s="1"/>
  <c r="O27" i="34" s="1"/>
  <c r="O30" i="34" s="1"/>
  <c r="O27" i="33" s="1"/>
  <c r="O30" i="33" s="1"/>
  <c r="O27" i="32" s="1"/>
  <c r="O30" i="32" s="1"/>
  <c r="O27" i="31" s="1"/>
  <c r="O30" i="31" s="1"/>
  <c r="O27" i="30" s="1"/>
  <c r="O30" i="30" s="1"/>
  <c r="O27" i="29" s="1"/>
  <c r="O30" i="29" s="1"/>
  <c r="O27" i="28" s="1"/>
  <c r="O30" i="28" s="1"/>
  <c r="O27" i="27" s="1"/>
  <c r="O30" i="27" s="1"/>
  <c r="O27" i="26" s="1"/>
  <c r="O30" i="26" s="1"/>
  <c r="O27" i="25" s="1"/>
  <c r="O30" i="25" s="1"/>
  <c r="O27" i="24" s="1"/>
  <c r="O30" i="24" s="1"/>
  <c r="O27" i="23" s="1"/>
  <c r="O30" i="23" s="1"/>
  <c r="O27" i="22" s="1"/>
  <c r="O30" i="22" s="1"/>
  <c r="O27" i="14" s="1"/>
  <c r="O30" i="14" s="1"/>
  <c r="O27" i="15" s="1"/>
  <c r="O30" i="15" s="1"/>
  <c r="O27" i="16" s="1"/>
  <c r="O30" i="16" s="1"/>
  <c r="O27" i="17" s="1"/>
  <c r="O30" i="17" s="1"/>
  <c r="O27" i="20" s="1"/>
  <c r="O30" i="20" s="1"/>
  <c r="O27" i="19" s="1"/>
  <c r="O30" i="19" s="1"/>
  <c r="N16" i="70"/>
  <c r="M26" i="31"/>
  <c r="AK4" i="2" s="1"/>
  <c r="F28" i="4"/>
  <c r="F10" i="4"/>
  <c r="F311" i="4"/>
  <c r="F262" i="4"/>
  <c r="F255" i="4"/>
  <c r="F238" i="4"/>
  <c r="F218" i="4"/>
  <c r="F214" i="4"/>
  <c r="F185" i="4"/>
  <c r="F171" i="4"/>
  <c r="F167" i="4"/>
  <c r="F109" i="4"/>
  <c r="F105" i="4"/>
  <c r="F83" i="4"/>
  <c r="F60" i="4"/>
  <c r="F325" i="4"/>
  <c r="F318" i="4"/>
  <c r="F314" i="4"/>
  <c r="F299" i="4"/>
  <c r="F285" i="4"/>
  <c r="F251" i="4"/>
  <c r="F217" i="4"/>
  <c r="F170" i="4"/>
  <c r="F149" i="4"/>
  <c r="F108" i="4"/>
  <c r="F97" i="4"/>
  <c r="F340" i="4"/>
  <c r="F332" i="4"/>
  <c r="F328" i="4"/>
  <c r="F281" i="4"/>
  <c r="F261" i="4"/>
  <c r="F220" i="4"/>
  <c r="F216" i="4"/>
  <c r="F191" i="4"/>
  <c r="F177" i="4"/>
  <c r="F169" i="4"/>
  <c r="F93" i="4"/>
  <c r="F89" i="4"/>
  <c r="F78" i="4"/>
  <c r="F360" i="4"/>
  <c r="F350" i="4"/>
  <c r="F305" i="4"/>
  <c r="F280" i="4"/>
  <c r="F272" i="4"/>
  <c r="F264" i="4"/>
  <c r="F240" i="4"/>
  <c r="F208" i="4"/>
  <c r="F201" i="4"/>
  <c r="F176" i="4"/>
  <c r="F127" i="4"/>
  <c r="F120" i="4"/>
  <c r="F88" i="4"/>
  <c r="F73" i="4"/>
  <c r="F48" i="4"/>
  <c r="F41" i="4"/>
  <c r="P26" i="51"/>
  <c r="Q5" i="2" s="1"/>
  <c r="N30" i="13"/>
  <c r="N27" i="67" s="1"/>
  <c r="N30" i="67" s="1"/>
  <c r="N27" i="68" s="1"/>
  <c r="N30" i="68" s="1"/>
  <c r="N27" i="63" s="1"/>
  <c r="N30" i="63" s="1"/>
  <c r="N27" i="62" s="1"/>
  <c r="N30" i="62" s="1"/>
  <c r="N27" i="61" s="1"/>
  <c r="N30" i="61" s="1"/>
  <c r="N27" i="60" s="1"/>
  <c r="N30" i="60" s="1"/>
  <c r="N27" i="59" s="1"/>
  <c r="N30" i="59" s="1"/>
  <c r="N27" i="58" s="1"/>
  <c r="N30" i="58" s="1"/>
  <c r="N27" i="57" s="1"/>
  <c r="N30" i="57" s="1"/>
  <c r="N27" i="56" s="1"/>
  <c r="N30" i="56" s="1"/>
  <c r="N27" i="55" s="1"/>
  <c r="N30" i="55" s="1"/>
  <c r="N27" i="54" s="1"/>
  <c r="N30" i="54" s="1"/>
  <c r="N27" i="53" s="1"/>
  <c r="N30" i="53" s="1"/>
  <c r="N27" i="52" s="1"/>
  <c r="N30" i="52" s="1"/>
  <c r="N27" i="51" s="1"/>
  <c r="N30" i="51" s="1"/>
  <c r="N27" i="50" s="1"/>
  <c r="N30" i="50" s="1"/>
  <c r="N27" i="49" s="1"/>
  <c r="N30" i="49" s="1"/>
  <c r="N27" i="48" s="1"/>
  <c r="N30" i="48" s="1"/>
  <c r="N27" i="47" s="1"/>
  <c r="N30" i="47" s="1"/>
  <c r="N27" i="46" s="1"/>
  <c r="N30" i="46" s="1"/>
  <c r="N27" i="45" s="1"/>
  <c r="N30" i="45" s="1"/>
  <c r="N27" i="44" s="1"/>
  <c r="N30" i="44" s="1"/>
  <c r="N27" i="43" s="1"/>
  <c r="N30" i="43" s="1"/>
  <c r="N27" i="42" s="1"/>
  <c r="N30" i="42" s="1"/>
  <c r="N27" i="41" s="1"/>
  <c r="N30" i="41" s="1"/>
  <c r="N27" i="40" s="1"/>
  <c r="N30" i="40" s="1"/>
  <c r="N27" i="39" s="1"/>
  <c r="N30" i="39" s="1"/>
  <c r="N27" i="38" s="1"/>
  <c r="N30" i="38" s="1"/>
  <c r="N27" i="37" s="1"/>
  <c r="N30" i="37" s="1"/>
  <c r="N27" i="36" s="1"/>
  <c r="N30" i="36" s="1"/>
  <c r="N27" i="35" s="1"/>
  <c r="N30" i="35" s="1"/>
  <c r="N27" i="34" s="1"/>
  <c r="N30" i="34" s="1"/>
  <c r="N27" i="33" s="1"/>
  <c r="N30" i="33" s="1"/>
  <c r="N27" i="32" s="1"/>
  <c r="N30" i="32" s="1"/>
  <c r="N27" i="31" s="1"/>
  <c r="N30" i="31" s="1"/>
  <c r="N27" i="30" s="1"/>
  <c r="N30" i="30" s="1"/>
  <c r="N27" i="29" s="1"/>
  <c r="N30" i="29" s="1"/>
  <c r="N27" i="28" s="1"/>
  <c r="N30" i="28" s="1"/>
  <c r="N27" i="27" s="1"/>
  <c r="N30" i="27" s="1"/>
  <c r="N27" i="26" s="1"/>
  <c r="N30" i="26" s="1"/>
  <c r="N27" i="25" s="1"/>
  <c r="N30" i="25" s="1"/>
  <c r="N27" i="24" s="1"/>
  <c r="N30" i="24" s="1"/>
  <c r="N27" i="23" s="1"/>
  <c r="N30" i="23" s="1"/>
  <c r="N27" i="22" s="1"/>
  <c r="N30" i="22" s="1"/>
  <c r="N27" i="14" s="1"/>
  <c r="N30" i="14" s="1"/>
  <c r="N27" i="15" s="1"/>
  <c r="N30" i="15" s="1"/>
  <c r="N27" i="16" s="1"/>
  <c r="N30" i="16" s="1"/>
  <c r="N27" i="17" s="1"/>
  <c r="N30" i="17" s="1"/>
  <c r="N27" i="20" s="1"/>
  <c r="N30" i="20" s="1"/>
  <c r="N27" i="19" s="1"/>
  <c r="N30" i="19" s="1"/>
  <c r="L16" i="70"/>
  <c r="F237" i="4"/>
  <c r="F300" i="4"/>
  <c r="F293" i="4"/>
  <c r="F250" i="4"/>
  <c r="F125" i="4"/>
  <c r="P26" i="16"/>
  <c r="AW5" i="2" s="1"/>
  <c r="P26" i="59"/>
  <c r="I5" i="2" s="1"/>
  <c r="P26" i="38"/>
  <c r="AD5" i="2" s="1"/>
  <c r="F341" i="4"/>
  <c r="F265" i="4"/>
  <c r="F181" i="4"/>
  <c r="M26" i="63"/>
  <c r="E4" i="2" s="1"/>
  <c r="F279" i="4"/>
  <c r="F236" i="4"/>
  <c r="F229" i="4"/>
  <c r="F173" i="4"/>
  <c r="F124" i="4"/>
  <c r="F104" i="4"/>
  <c r="F69" i="4"/>
  <c r="F20" i="4"/>
  <c r="F349" i="4"/>
  <c r="F335" i="4"/>
  <c r="P26" i="27"/>
  <c r="AO5" i="2" s="1"/>
  <c r="P26" i="22"/>
  <c r="AT5" i="2" s="1"/>
  <c r="P26" i="30"/>
  <c r="AL5" i="2" s="1"/>
  <c r="F313" i="4"/>
  <c r="F215" i="4"/>
  <c r="F117" i="4"/>
  <c r="F96" i="4"/>
  <c r="F40" i="4"/>
  <c r="M26" i="56"/>
  <c r="L4" i="2" s="1"/>
  <c r="P26" i="46"/>
  <c r="V5" i="2" s="1"/>
  <c r="P26" i="21"/>
  <c r="BA5" i="2" s="1"/>
  <c r="M26" i="19"/>
  <c r="AZ4" i="2" s="1"/>
  <c r="M26" i="33"/>
  <c r="AI4" i="2" s="1"/>
  <c r="K16" i="70"/>
  <c r="M26" i="30"/>
  <c r="AL4" i="2" s="1"/>
  <c r="F253" i="4"/>
  <c r="P26" i="44"/>
  <c r="X5" i="2" s="1"/>
  <c r="F186" i="4"/>
  <c r="F37" i="4"/>
  <c r="M26" i="15"/>
  <c r="AV4" i="2" s="1"/>
  <c r="M26" i="24"/>
  <c r="AR4" i="2" s="1"/>
  <c r="M26" i="34"/>
  <c r="AH4" i="2" s="1"/>
  <c r="M26" i="38"/>
  <c r="AD4" i="2" s="1"/>
  <c r="M26" i="41"/>
  <c r="AA4" i="2" s="1"/>
  <c r="F18" i="4"/>
  <c r="F317" i="4"/>
  <c r="F276" i="4"/>
  <c r="F269" i="4"/>
  <c r="F239" i="4"/>
  <c r="F172" i="4"/>
  <c r="F87" i="4"/>
  <c r="M26" i="39"/>
  <c r="AC4" i="2" s="1"/>
  <c r="M26" i="42"/>
  <c r="Z4" i="2" s="1"/>
  <c r="M26" i="45"/>
  <c r="W4" i="2" s="1"/>
  <c r="M26" i="53"/>
  <c r="O4" i="2" s="1"/>
  <c r="F303" i="4"/>
  <c r="F213" i="4"/>
  <c r="F143" i="4"/>
  <c r="F367" i="4"/>
  <c r="F337" i="4"/>
  <c r="F309" i="4"/>
  <c r="F212" i="4"/>
  <c r="F165" i="4"/>
  <c r="F106" i="4"/>
  <c r="F53" i="4"/>
  <c r="M26" i="20"/>
  <c r="AY4" i="2" s="1"/>
  <c r="M26" i="32"/>
  <c r="AJ4" i="2" s="1"/>
  <c r="M26" i="49"/>
  <c r="S4" i="2" s="1"/>
  <c r="M26" i="61"/>
  <c r="G4" i="2" s="1"/>
  <c r="F140" i="4"/>
  <c r="F44" i="4"/>
  <c r="F333" i="4"/>
  <c r="F224" i="4"/>
  <c r="M26" i="21"/>
  <c r="BA4" i="2" s="1"/>
  <c r="M26" i="46"/>
  <c r="V4" i="2" s="1"/>
  <c r="M26" i="50"/>
  <c r="R4" i="2" s="1"/>
  <c r="F277" i="4"/>
  <c r="M26" i="44"/>
  <c r="X4" i="2" s="1"/>
  <c r="P26" i="60"/>
  <c r="H5" i="2" s="1"/>
  <c r="F361" i="4"/>
  <c r="F298" i="4"/>
  <c r="F294" i="4"/>
  <c r="F234" i="4"/>
  <c r="F79" i="4"/>
  <c r="M26" i="22"/>
  <c r="AT4" i="2" s="1"/>
  <c r="M26" i="25"/>
  <c r="AQ4" i="2" s="1"/>
  <c r="M26" i="40"/>
  <c r="AB4" i="2" s="1"/>
  <c r="M26" i="47"/>
  <c r="U4" i="2" s="1"/>
  <c r="M26" i="58"/>
  <c r="J4" i="2" s="1"/>
  <c r="F365" i="4"/>
  <c r="F157" i="4"/>
  <c r="M26" i="51"/>
  <c r="Q4" i="2" s="1"/>
  <c r="M26" i="68"/>
  <c r="D4" i="2" s="1"/>
  <c r="P26" i="52"/>
  <c r="P5" i="2" s="1"/>
  <c r="F15" i="4"/>
  <c r="F352" i="4"/>
  <c r="F304" i="4"/>
  <c r="F287" i="4"/>
  <c r="F233" i="4"/>
  <c r="F200" i="4"/>
  <c r="F144" i="4"/>
  <c r="F137" i="4"/>
  <c r="M26" i="23"/>
  <c r="AS4" i="2" s="1"/>
  <c r="M26" i="55"/>
  <c r="M4" i="2" s="1"/>
  <c r="F273" i="4"/>
  <c r="F343" i="4"/>
  <c r="F329" i="4"/>
  <c r="M26" i="60"/>
  <c r="H4" i="2" s="1"/>
  <c r="F7" i="4"/>
  <c r="F245" i="4"/>
  <c r="M26" i="28"/>
  <c r="AN4" i="2" s="1"/>
  <c r="M26" i="35"/>
  <c r="AG4" i="2" s="1"/>
  <c r="F154" i="4"/>
  <c r="F42" i="4"/>
  <c r="M26" i="27"/>
  <c r="AO4" i="2" s="1"/>
  <c r="F301" i="4"/>
  <c r="F189" i="4"/>
  <c r="M26" i="29"/>
  <c r="AM4" i="2" s="1"/>
  <c r="M26" i="36"/>
  <c r="AF4" i="2" s="1"/>
  <c r="F364" i="4"/>
  <c r="F357" i="4"/>
  <c r="F133" i="4"/>
  <c r="F84" i="4"/>
  <c r="M26" i="43"/>
  <c r="Y4" i="2" s="1"/>
  <c r="M26" i="59"/>
  <c r="I4" i="2" s="1"/>
  <c r="M26" i="62"/>
  <c r="F4" i="2" s="1"/>
  <c r="F175" i="4"/>
  <c r="F77" i="4"/>
  <c r="M26" i="16"/>
  <c r="AW4" i="2" s="1"/>
  <c r="M26" i="37"/>
  <c r="AE4" i="2" s="1"/>
  <c r="M26" i="52"/>
  <c r="P4" i="2" s="1"/>
  <c r="M26" i="54"/>
  <c r="N4" i="2" s="1"/>
  <c r="M26" i="13"/>
  <c r="B4" i="2" s="1"/>
  <c r="F306" i="4"/>
  <c r="F31" i="4"/>
  <c r="F330" i="4"/>
  <c r="F266" i="4"/>
  <c r="F202" i="4"/>
  <c r="F138" i="4"/>
  <c r="F74" i="4"/>
  <c r="F354" i="4"/>
  <c r="F290" i="4"/>
  <c r="F226" i="4"/>
  <c r="F162" i="4"/>
  <c r="F98" i="4"/>
  <c r="F178" i="4"/>
  <c r="F114" i="4"/>
  <c r="F50" i="4"/>
  <c r="F338" i="4"/>
  <c r="F274" i="4"/>
  <c r="F210" i="4"/>
  <c r="F146" i="4"/>
  <c r="F82" i="4"/>
  <c r="F370" i="4"/>
  <c r="F242" i="4"/>
  <c r="F23" i="4"/>
  <c r="F322" i="4"/>
  <c r="F258" i="4"/>
  <c r="F194" i="4"/>
  <c r="F130" i="4"/>
  <c r="F66" i="4"/>
  <c r="P26" i="15"/>
  <c r="P26" i="28"/>
  <c r="P26" i="36"/>
  <c r="P26" i="14"/>
  <c r="P26" i="29"/>
  <c r="P26" i="37"/>
  <c r="P26" i="45"/>
  <c r="P26" i="53"/>
  <c r="P26" i="61"/>
  <c r="G16" i="70"/>
  <c r="M26" i="14"/>
  <c r="AU4" i="2" s="1"/>
  <c r="P26" i="23"/>
  <c r="P26" i="31"/>
  <c r="P26" i="39"/>
  <c r="P26" i="47"/>
  <c r="P26" i="55"/>
  <c r="P26" i="63"/>
  <c r="E16" i="70"/>
  <c r="M26" i="17"/>
  <c r="AX4" i="2" s="1"/>
  <c r="P22" i="17"/>
  <c r="P26" i="17" s="1"/>
  <c r="P26" i="19"/>
  <c r="P26" i="24"/>
  <c r="P26" i="32"/>
  <c r="P26" i="40"/>
  <c r="P26" i="48"/>
  <c r="P26" i="56"/>
  <c r="P26" i="68"/>
  <c r="P26" i="25"/>
  <c r="P26" i="33"/>
  <c r="P26" i="41"/>
  <c r="P26" i="49"/>
  <c r="P26" i="57"/>
  <c r="M26" i="26"/>
  <c r="AP4" i="2" s="1"/>
  <c r="P22" i="26"/>
  <c r="P26" i="26" s="1"/>
  <c r="P26" i="34"/>
  <c r="P26" i="42"/>
  <c r="P26" i="50"/>
  <c r="P26" i="58"/>
  <c r="P26" i="67"/>
  <c r="P20" i="54"/>
  <c r="P26" i="54" s="1"/>
  <c r="P20" i="62"/>
  <c r="P26" i="62" s="1"/>
  <c r="P17" i="13"/>
  <c r="P26" i="13" s="1"/>
  <c r="T4" i="2"/>
  <c r="M26" i="57"/>
  <c r="K4" i="2" s="1"/>
  <c r="P22" i="20"/>
  <c r="P26" i="20" s="1"/>
  <c r="N27" i="21" l="1"/>
  <c r="N30" i="21" s="1"/>
  <c r="O27" i="21"/>
  <c r="O30" i="21" s="1"/>
  <c r="F5" i="2"/>
  <c r="AY5" i="2"/>
  <c r="N5" i="2"/>
  <c r="Z5" i="2"/>
  <c r="K5" i="2"/>
  <c r="O5" i="2"/>
  <c r="AA5" i="2"/>
  <c r="W5" i="2"/>
  <c r="AP5" i="2"/>
  <c r="AC5" i="2"/>
  <c r="AN5" i="2"/>
  <c r="S5" i="2"/>
  <c r="AH5" i="2"/>
  <c r="U5" i="2"/>
  <c r="AI5" i="2"/>
  <c r="AX5" i="2"/>
  <c r="AK5" i="2"/>
  <c r="AV5" i="2"/>
  <c r="T5" i="2"/>
  <c r="AB5" i="2"/>
  <c r="AJ5" i="2"/>
  <c r="AF5" i="2"/>
  <c r="AS5" i="2"/>
  <c r="AU5" i="2"/>
  <c r="E5" i="2"/>
  <c r="M5" i="2"/>
  <c r="P30" i="13"/>
  <c r="B5" i="2"/>
  <c r="AR5" i="2"/>
  <c r="AE5" i="2"/>
  <c r="AQ5" i="2"/>
  <c r="AZ5" i="2"/>
  <c r="AM5" i="2"/>
  <c r="C5" i="2"/>
  <c r="D5" i="2"/>
  <c r="R5" i="2"/>
  <c r="G5" i="2"/>
  <c r="J5" i="2"/>
  <c r="H16" i="70"/>
  <c r="L5" i="2"/>
  <c r="P27" i="67" l="1"/>
  <c r="P30" i="67" s="1"/>
  <c r="B6" i="2"/>
  <c r="P27" i="68" l="1"/>
  <c r="P30" i="68" s="1"/>
  <c r="C6" i="2"/>
  <c r="D6" i="2" l="1"/>
  <c r="P27" i="63"/>
  <c r="P30" i="63" s="1"/>
  <c r="P27" i="62" l="1"/>
  <c r="P30" i="62" s="1"/>
  <c r="E6" i="2"/>
  <c r="P27" i="61" l="1"/>
  <c r="P30" i="61" s="1"/>
  <c r="F6" i="2"/>
  <c r="P27" i="60" l="1"/>
  <c r="P30" i="60" s="1"/>
  <c r="G6" i="2"/>
  <c r="P27" i="59" l="1"/>
  <c r="P30" i="59" s="1"/>
  <c r="H6" i="2"/>
  <c r="P27" i="58" l="1"/>
  <c r="P30" i="58" s="1"/>
  <c r="I6" i="2"/>
  <c r="P27" i="57" l="1"/>
  <c r="P30" i="57" s="1"/>
  <c r="J6" i="2"/>
  <c r="P27" i="56" l="1"/>
  <c r="P30" i="56" s="1"/>
  <c r="K6" i="2"/>
  <c r="P27" i="55" l="1"/>
  <c r="P30" i="55" s="1"/>
  <c r="L6" i="2"/>
  <c r="P27" i="54" l="1"/>
  <c r="P30" i="54" s="1"/>
  <c r="M6" i="2"/>
  <c r="P27" i="53" l="1"/>
  <c r="P30" i="53" s="1"/>
  <c r="N6" i="2"/>
  <c r="P27" i="52" l="1"/>
  <c r="P30" i="52" s="1"/>
  <c r="O6" i="2"/>
  <c r="P27" i="51" l="1"/>
  <c r="P30" i="51" s="1"/>
  <c r="P6" i="2"/>
  <c r="P27" i="50" l="1"/>
  <c r="P30" i="50" s="1"/>
  <c r="Q6" i="2"/>
  <c r="P27" i="49" l="1"/>
  <c r="P30" i="49" s="1"/>
  <c r="R6" i="2"/>
  <c r="P27" i="48" l="1"/>
  <c r="P30" i="48" s="1"/>
  <c r="S6" i="2"/>
  <c r="P27" i="47" l="1"/>
  <c r="P30" i="47" s="1"/>
  <c r="T6" i="2"/>
  <c r="P27" i="46" l="1"/>
  <c r="P30" i="46" s="1"/>
  <c r="U6" i="2"/>
  <c r="P27" i="45" l="1"/>
  <c r="P30" i="45" s="1"/>
  <c r="V6" i="2"/>
  <c r="P27" i="44" l="1"/>
  <c r="P30" i="44" s="1"/>
  <c r="W6" i="2"/>
  <c r="P27" i="43" l="1"/>
  <c r="P30" i="43" s="1"/>
  <c r="X6" i="2"/>
  <c r="P27" i="42" l="1"/>
  <c r="P30" i="42" s="1"/>
  <c r="Y6" i="2"/>
  <c r="P27" i="41" l="1"/>
  <c r="P30" i="41" s="1"/>
  <c r="Z6" i="2"/>
  <c r="P27" i="40" l="1"/>
  <c r="P30" i="40" s="1"/>
  <c r="AA6" i="2"/>
  <c r="P27" i="39" l="1"/>
  <c r="P30" i="39" s="1"/>
  <c r="AB6" i="2"/>
  <c r="P27" i="38" l="1"/>
  <c r="P30" i="38" s="1"/>
  <c r="AC6" i="2"/>
  <c r="P27" i="37" l="1"/>
  <c r="P30" i="37" s="1"/>
  <c r="AD6" i="2"/>
  <c r="P27" i="36" l="1"/>
  <c r="P30" i="36" s="1"/>
  <c r="AE6" i="2"/>
  <c r="P27" i="35" l="1"/>
  <c r="P30" i="35" s="1"/>
  <c r="AF6" i="2"/>
  <c r="P27" i="34" l="1"/>
  <c r="P30" i="34" s="1"/>
  <c r="AG6" i="2"/>
  <c r="P27" i="33" l="1"/>
  <c r="P30" i="33" s="1"/>
  <c r="AH6" i="2"/>
  <c r="P27" i="32" l="1"/>
  <c r="P30" i="32" s="1"/>
  <c r="AI6" i="2"/>
  <c r="P27" i="31" l="1"/>
  <c r="P30" i="31" s="1"/>
  <c r="AJ6" i="2"/>
  <c r="P27" i="30" l="1"/>
  <c r="P30" i="30" s="1"/>
  <c r="AK6" i="2"/>
  <c r="P27" i="29" l="1"/>
  <c r="P30" i="29" s="1"/>
  <c r="AL6" i="2"/>
  <c r="P27" i="28" l="1"/>
  <c r="P30" i="28" s="1"/>
  <c r="AM6" i="2"/>
  <c r="P27" i="27" l="1"/>
  <c r="P30" i="27" s="1"/>
  <c r="AN6" i="2"/>
  <c r="P27" i="26" l="1"/>
  <c r="P30" i="26" s="1"/>
  <c r="AO6" i="2"/>
  <c r="P27" i="25" l="1"/>
  <c r="P30" i="25" s="1"/>
  <c r="AP6" i="2"/>
  <c r="P27" i="24" l="1"/>
  <c r="P30" i="24" s="1"/>
  <c r="AQ6" i="2"/>
  <c r="P27" i="23" l="1"/>
  <c r="P30" i="23" s="1"/>
  <c r="AR6" i="2"/>
  <c r="P27" i="22" l="1"/>
  <c r="P30" i="22" s="1"/>
  <c r="AS6" i="2"/>
  <c r="P27" i="14" l="1"/>
  <c r="P30" i="14" s="1"/>
  <c r="AT6" i="2"/>
  <c r="P27" i="15" l="1"/>
  <c r="P30" i="15" s="1"/>
  <c r="AU6" i="2"/>
  <c r="P27" i="16" l="1"/>
  <c r="P30" i="16" s="1"/>
  <c r="AV6" i="2"/>
  <c r="P27" i="17" l="1"/>
  <c r="P30" i="17" s="1"/>
  <c r="AW6" i="2"/>
  <c r="P27" i="20" l="1"/>
  <c r="P30" i="20" s="1"/>
  <c r="AX6" i="2"/>
  <c r="P27" i="19" l="1"/>
  <c r="P30" i="19" s="1"/>
  <c r="BB6" i="2" s="1"/>
  <c r="AY6" i="2"/>
  <c r="AZ6" i="2" l="1"/>
  <c r="P27" i="21"/>
  <c r="P30" i="21" s="1"/>
  <c r="BA6" i="2" s="1"/>
</calcChain>
</file>

<file path=xl/sharedStrings.xml><?xml version="1.0" encoding="utf-8"?>
<sst xmlns="http://schemas.openxmlformats.org/spreadsheetml/2006/main" count="2486" uniqueCount="190">
  <si>
    <t>Uttag enkel övertid i pengar</t>
    <phoneticPr fontId="4" type="noConversion"/>
  </si>
  <si>
    <t>Värde</t>
    <phoneticPr fontId="4" type="noConversion"/>
  </si>
  <si>
    <t>Beskrivningar</t>
    <phoneticPr fontId="4" type="noConversion"/>
  </si>
  <si>
    <t>Saldon från föregående år</t>
    <phoneticPr fontId="4" type="noConversion"/>
  </si>
  <si>
    <t>Flexsaldo</t>
    <phoneticPr fontId="4" type="noConversion"/>
  </si>
  <si>
    <t>1. Ytterligare korrigering av övertidsdefinitionerna. Nu enligt KTH-handboken</t>
  </si>
  <si>
    <t>Version 3.1.1</t>
  </si>
  <si>
    <t>1. Fel i övertidsdefinitionen</t>
  </si>
  <si>
    <t>Version 3.1</t>
  </si>
  <si>
    <t>Uttag kval övertid i pengar</t>
    <phoneticPr fontId="4" type="noConversion"/>
  </si>
  <si>
    <t>Normalarbetstid 
(utan semester avdragen)</t>
    <phoneticPr fontId="4" type="noConversion"/>
  </si>
  <si>
    <t>Hemarbete</t>
    <phoneticPr fontId="4" type="noConversion"/>
  </si>
  <si>
    <t>varav</t>
    <phoneticPr fontId="4" type="noConversion"/>
  </si>
  <si>
    <t>KOMMENTARER</t>
    <phoneticPr fontId="4" type="noConversion"/>
  </si>
  <si>
    <t>Skola, avdelning</t>
    <phoneticPr fontId="4"/>
  </si>
  <si>
    <t>1. Formeln för årets första dag ändrad -&gt; StarOffice ser också alla datum</t>
  </si>
  <si>
    <t>1. Ny datumberäkningsformel</t>
  </si>
  <si>
    <t>Version 3.4</t>
  </si>
  <si>
    <t>3. Lagt till insaldofält för övertiderna i första bladet</t>
  </si>
  <si>
    <t>4. Ändrat och städat i valideringarna. De var mer bug än feature</t>
  </si>
  <si>
    <t>5. Korrektare arbetsdags- och flexsaldoformler</t>
  </si>
  <si>
    <t>Dag</t>
  </si>
  <si>
    <t xml:space="preserve">Kom </t>
  </si>
  <si>
    <t>Gick</t>
  </si>
  <si>
    <t>Lunch</t>
  </si>
  <si>
    <t>Ej arb tid</t>
  </si>
  <si>
    <t xml:space="preserve">Frånvaro     </t>
  </si>
  <si>
    <t>Flex +/-</t>
  </si>
  <si>
    <t>1. 2010 års utgåva</t>
  </si>
  <si>
    <t>version 3.9</t>
  </si>
  <si>
    <t>fredag</t>
  </si>
  <si>
    <t>Version 3.7</t>
  </si>
  <si>
    <t>1. Satte in originalformeln för flexberäkningen igen, eftersom den nya var fel.</t>
  </si>
  <si>
    <t>lördag</t>
  </si>
  <si>
    <t>söndag</t>
  </si>
  <si>
    <t>7. Nu är det kolon (:) genomgående- vissa OS ville inte ta punkt.</t>
  </si>
  <si>
    <t>Version 3.0</t>
  </si>
  <si>
    <t>Version 3.2</t>
  </si>
  <si>
    <t>1. 2006 års utgåva</t>
  </si>
  <si>
    <t>måndag</t>
  </si>
  <si>
    <t>tisdag</t>
  </si>
  <si>
    <t>onsdag</t>
  </si>
  <si>
    <t>torsdag</t>
  </si>
  <si>
    <t>3. Satte utskriftsarea på alla blad.</t>
  </si>
  <si>
    <t>8. Och så några buggfixar, som fel- och oformaterade celler.</t>
  </si>
  <si>
    <t xml:space="preserve">   Alla siffror i format t.mm eller t:mm</t>
  </si>
  <si>
    <t>Flex vecka</t>
  </si>
  <si>
    <t>Data med helger</t>
  </si>
  <si>
    <t>Tabell ankomst &amp; avgång dag</t>
  </si>
  <si>
    <t>DDD d MMM</t>
  </si>
  <si>
    <t>Data utan helger (om man vill ha det)</t>
  </si>
  <si>
    <t>d MMMM</t>
  </si>
  <si>
    <t>Version 3.8</t>
  </si>
  <si>
    <t>Saldo enkel övertid</t>
    <phoneticPr fontId="4" type="noConversion"/>
  </si>
  <si>
    <t>Saldo kvalificerad övertid</t>
    <phoneticPr fontId="4" type="noConversion"/>
  </si>
  <si>
    <t>År</t>
    <phoneticPr fontId="4" type="noConversion"/>
  </si>
  <si>
    <t>1. 2008 års utgåva.</t>
  </si>
  <si>
    <t>2. Förtydligat i förklaringarna.</t>
  </si>
  <si>
    <t>2. Har lagt in datum på dagarna. Formatet kan styras i cellen dayformat</t>
  </si>
  <si>
    <t>Komp-dag</t>
  </si>
  <si>
    <t>Normalarbetstiden ovan är angiven utan semester avdragen.</t>
    <phoneticPr fontId="4" type="noConversion"/>
  </si>
  <si>
    <t>Årsöversikt</t>
    <phoneticPr fontId="4" type="noConversion"/>
  </si>
  <si>
    <t>Uttag enkel övertid i tid</t>
    <phoneticPr fontId="4" type="noConversion"/>
  </si>
  <si>
    <t>Uttag kval övertid i tid</t>
    <phoneticPr fontId="4" type="noConversion"/>
  </si>
  <si>
    <t>Kom</t>
  </si>
  <si>
    <t>Vecka</t>
  </si>
  <si>
    <t>Arbetstid</t>
  </si>
  <si>
    <t>Flexsaldo</t>
  </si>
  <si>
    <t>2. Korrigering av arket Tabell ankomst &amp; avgång dag</t>
  </si>
  <si>
    <t>Version 3.1.2</t>
  </si>
  <si>
    <t>Arbetad</t>
    <phoneticPr fontId="4" type="noConversion"/>
  </si>
  <si>
    <t>varav</t>
    <phoneticPr fontId="4" type="noConversion"/>
  </si>
  <si>
    <t>Totalt detta år</t>
    <phoneticPr fontId="4" type="noConversion"/>
  </si>
  <si>
    <t>firstday</t>
    <phoneticPr fontId="4" type="noConversion"/>
  </si>
  <si>
    <t>format</t>
    <phoneticPr fontId="4" type="noConversion"/>
  </si>
  <si>
    <t>dayformat</t>
    <phoneticPr fontId="4" type="noConversion"/>
  </si>
  <si>
    <t>Totalt denna vecka</t>
  </si>
  <si>
    <t>Saldo från föregående vecka</t>
  </si>
  <si>
    <t>Version 3.5</t>
  </si>
  <si>
    <t>Saldo till nästa vecka</t>
  </si>
  <si>
    <t>Enkel övertid</t>
  </si>
  <si>
    <t>Kval övertid</t>
  </si>
  <si>
    <t>Version 3.3</t>
  </si>
  <si>
    <t>1. 2007 års utgåva</t>
  </si>
  <si>
    <t>3. Lagt till ett översiktsark för att se total arbetstid, övertid osv för hela året</t>
    <phoneticPr fontId="4" type="noConversion"/>
  </si>
  <si>
    <t>Befattning</t>
    <phoneticPr fontId="4"/>
  </si>
  <si>
    <t>Befattning</t>
    <phoneticPr fontId="4"/>
  </si>
  <si>
    <t>Befattning</t>
    <phoneticPr fontId="4"/>
  </si>
  <si>
    <t>Befattning</t>
    <phoneticPr fontId="4"/>
  </si>
  <si>
    <t>Namn</t>
    <phoneticPr fontId="4"/>
  </si>
  <si>
    <t>Namn</t>
    <phoneticPr fontId="4"/>
  </si>
  <si>
    <t>Telefon</t>
    <phoneticPr fontId="4"/>
  </si>
  <si>
    <t>Telefon</t>
    <phoneticPr fontId="4"/>
  </si>
  <si>
    <t>REDOVISNING</t>
  </si>
  <si>
    <t>Hem-arbete</t>
  </si>
  <si>
    <t>SUMMERING</t>
  </si>
  <si>
    <t>Uttag i pengar</t>
  </si>
  <si>
    <t>Överfört till flextid</t>
  </si>
  <si>
    <t>orsak</t>
  </si>
  <si>
    <t>tid</t>
  </si>
  <si>
    <t>ANTECKNINGAR</t>
  </si>
  <si>
    <t>Arbetad tid</t>
  </si>
  <si>
    <t>1. 2011 års utgåva</t>
    <phoneticPr fontId="4" type="noConversion"/>
  </si>
  <si>
    <t>2. Nytt utseende på sidorna</t>
    <phoneticPr fontId="4" type="noConversion"/>
  </si>
  <si>
    <t>Version 4.0</t>
    <phoneticPr fontId="4" type="noConversion"/>
  </si>
  <si>
    <t>Version</t>
    <phoneticPr fontId="4" type="noConversion"/>
  </si>
  <si>
    <t>SUMMERING FÖR HELA ÅRET</t>
    <phoneticPr fontId="4" type="noConversion"/>
  </si>
  <si>
    <t>1. 2009 års utgåva</t>
  </si>
  <si>
    <t>Version 3.6</t>
  </si>
  <si>
    <t>1. Korrigerade flexfomeln som kunde ge för mycket flex om man skrev fel i Frånvarofältet</t>
  </si>
  <si>
    <t>1. La till förtydliganden och instruktioner på instruktionsfliken.</t>
  </si>
  <si>
    <t>Dessa data är beräknade, och får därför inte röras!</t>
  </si>
  <si>
    <t>Tabell arbetstid och flexsaldon</t>
  </si>
  <si>
    <t>Normal- arbetstid</t>
  </si>
  <si>
    <t>År</t>
  </si>
  <si>
    <t>Datum</t>
  </si>
  <si>
    <t>6. Har flyttat kommentarerna i cellerna till titelraderna</t>
  </si>
  <si>
    <t xml:space="preserve"> </t>
  </si>
  <si>
    <t>Version 4.1</t>
  </si>
  <si>
    <t>1. 2012 års utgåva</t>
  </si>
  <si>
    <t>Version 4.2</t>
  </si>
  <si>
    <t>1. 2013 års utgåva</t>
  </si>
  <si>
    <t>Definitioner</t>
  </si>
  <si>
    <t>Version 4.2.1</t>
  </si>
  <si>
    <t>Med två kolumner kom allt med. Tack till Niclas Karlsson för påpekandet och förbättringen.</t>
  </si>
  <si>
    <t xml:space="preserve">1. 2013 års utgåva med förbättrad layout på beskrivningssidan- på vissa plattformar försvann all text efter "Arbetsfria dagar". </t>
  </si>
  <si>
    <t>Version 4.3</t>
  </si>
  <si>
    <t>1. 2014 års utgåva</t>
  </si>
  <si>
    <t>Länken angående arbetstid samt text uppdaterad.</t>
  </si>
  <si>
    <t>Version 4.4</t>
  </si>
  <si>
    <t>1. 2015 års utgåva</t>
  </si>
  <si>
    <t>Länk till hur man fyller i deltid inlagd i instruktionerna.</t>
  </si>
  <si>
    <t>Länken angående arbetstid samt text uppdaterad i instruktionerna.</t>
  </si>
  <si>
    <t>Version 2016</t>
  </si>
  <si>
    <t>1. 2016 års utgåva</t>
  </si>
  <si>
    <t>3. Länken angående arbetstid samt text uppdaterad i instruktionerna.</t>
  </si>
  <si>
    <t>2. Korrigerat flextidsformeln map frånvaro-anmälan (kolumn P)</t>
  </si>
  <si>
    <t>Version 2017</t>
  </si>
  <si>
    <t>2. Länken angående arbetstid uppdaterad i instruktionerna.</t>
  </si>
  <si>
    <t>1. 2017 års utgåva</t>
  </si>
  <si>
    <t>Version 2018</t>
  </si>
  <si>
    <t>1. 2018 års utgåva</t>
  </si>
  <si>
    <t>2. Korrigerade (förenklade) flextidsformler</t>
  </si>
  <si>
    <t>KTH-konto</t>
  </si>
  <si>
    <t>3. Bytt från personnummer till KTH-konto efter fråga från personalavdelningen</t>
  </si>
  <si>
    <t>Nyårsafton</t>
  </si>
  <si>
    <t>Nyårsdagen</t>
  </si>
  <si>
    <t>Långfredag</t>
  </si>
  <si>
    <t>Annandag påsk</t>
  </si>
  <si>
    <t>Kristi Himmelsfärd</t>
  </si>
  <si>
    <t>Klämdag</t>
  </si>
  <si>
    <t>Nationaldagen</t>
  </si>
  <si>
    <t>Midsommarafton</t>
  </si>
  <si>
    <t>Dag före Allhelgona</t>
  </si>
  <si>
    <t>Julafton</t>
  </si>
  <si>
    <t>Juldagen</t>
  </si>
  <si>
    <t>Version 2019</t>
  </si>
  <si>
    <t>1. 2019 års utgåva</t>
  </si>
  <si>
    <t>2. Förtydligande på förstasidan att 29 december är sista dagen i detta års tidrapport.</t>
  </si>
  <si>
    <t>3. Lagt till en kolumn med arbetstid i flik "Tabell ankomst &amp; avgång dag". Används vid automatisk processning.</t>
  </si>
  <si>
    <r>
      <t xml:space="preserve">Används för att formattera Datum-fältet. </t>
    </r>
    <r>
      <rPr>
        <i/>
        <sz val="10"/>
        <color rgb="FF00B050"/>
        <rFont val="Verdana"/>
        <family val="2"/>
      </rPr>
      <t>Ändra inget!</t>
    </r>
  </si>
  <si>
    <r>
      <t xml:space="preserve">Används för att fomattera Dag-kolumnen. </t>
    </r>
    <r>
      <rPr>
        <i/>
        <sz val="10"/>
        <color rgb="FF00B050"/>
        <rFont val="Verdana"/>
        <family val="2"/>
      </rPr>
      <t>Ändra inget!</t>
    </r>
  </si>
  <si>
    <t>Trettondagen</t>
  </si>
  <si>
    <t>Påskdagen</t>
  </si>
  <si>
    <t>Midsommardagen</t>
  </si>
  <si>
    <t>Alla Helgons Dag</t>
  </si>
  <si>
    <t>Trettondagsafton</t>
  </si>
  <si>
    <t>Halvdag</t>
  </si>
  <si>
    <t>Version 2020</t>
  </si>
  <si>
    <t>1. 2020 års utgåva</t>
  </si>
  <si>
    <t>&lt;&lt; Skriv dina uppgifter i de gula fälten &gt;&gt;</t>
  </si>
  <si>
    <r>
      <t xml:space="preserve">Aktuellt år. </t>
    </r>
    <r>
      <rPr>
        <i/>
        <sz val="10"/>
        <color rgb="FFFF0000"/>
        <rFont val="Verdana"/>
        <family val="2"/>
      </rPr>
      <t>Ändra cellen B2 till aktuellt år!</t>
    </r>
  </si>
  <si>
    <r>
      <t xml:space="preserve">Första dagen i vecka 1 för året i internt Excelformat. </t>
    </r>
    <r>
      <rPr>
        <i/>
        <sz val="10"/>
        <color rgb="FFFF0000"/>
        <rFont val="Verdana"/>
        <family val="2"/>
      </rPr>
      <t>Ändra värdet (enbart det som står i " ") för datumet i cellen B3! Till exempel ska det vara "4 jan 2021" för år 2021.</t>
    </r>
  </si>
  <si>
    <t>2. Uppdaterad helg-, halv- och klämdagar på första sidan.</t>
  </si>
  <si>
    <t>3. Förtydligande på förstasidan att 3 januari 2021 är sista dagen i denna års tidrapport eftersom året har 53 veckor.</t>
  </si>
  <si>
    <t>4. Ändrat formeln för "årets första dag" under fliken "Definitioner" och lagt till kommentarer vilka värden som behöver ändras för nästkommande år.</t>
  </si>
  <si>
    <t>5. Anpassad cellerna för vecka 53 på sidorna "Tabell arbetstid &amp; flexsaldo" och "Tabell ankomst &amp; avgång dag".</t>
  </si>
  <si>
    <t>6. Mindre korrigeringar gällande cellstorlekar och formateringar.</t>
  </si>
  <si>
    <t>Michael Lantz</t>
  </si>
  <si>
    <t>2. Lagt till vem som gjort senaste ändringarna i tidrapporten i versionshistorien.</t>
  </si>
  <si>
    <t>Version 2021</t>
  </si>
  <si>
    <t>Martin Arleskär</t>
  </si>
  <si>
    <t>3. Flyttat KTHs logotyp till övre vänster hörn i enlighet med gällande grafisk profil</t>
  </si>
  <si>
    <t>1. 2021 års utgåva</t>
  </si>
  <si>
    <t>Valborg</t>
  </si>
  <si>
    <t>1 Maj</t>
  </si>
  <si>
    <t>Annandag jul</t>
  </si>
  <si>
    <t>Version 2022</t>
  </si>
  <si>
    <t>1. 2022 års utgåva</t>
  </si>
  <si>
    <t>3. Mindre korrigeringar gälande typsnitt/AB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</si>
</sst>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h]\:mm"/>
    <numFmt numFmtId="165" formatCode="[h]:mm"/>
    <numFmt numFmtId="166" formatCode="mmmm\ d\,\ yyyy"/>
    <numFmt numFmtId="167" formatCode="hh:mm;@"/>
  </numFmts>
  <fonts count="35" x14ac:knownFonts="1">
    <font>
      <sz val="10"/>
      <name val="Verdana"/>
    </font>
    <font>
      <b/>
      <sz val="10"/>
      <name val="Verdana"/>
      <family val="2"/>
    </font>
    <font>
      <i/>
      <sz val="10"/>
      <name val="Verdana"/>
      <family val="2"/>
    </font>
    <font>
      <sz val="10"/>
      <name val="Verdana"/>
      <family val="2"/>
    </font>
    <font>
      <sz val="8"/>
      <name val="Verdana"/>
      <family val="2"/>
    </font>
    <font>
      <b/>
      <sz val="10"/>
      <name val="Arial"/>
      <family val="2"/>
    </font>
    <font>
      <sz val="10"/>
      <color indexed="9"/>
      <name val="Arial"/>
      <family val="2"/>
    </font>
    <font>
      <sz val="10"/>
      <name val="Arial"/>
      <family val="2"/>
    </font>
    <font>
      <sz val="10"/>
      <name val="Arial"/>
      <family val="2"/>
    </font>
    <font>
      <sz val="7"/>
      <name val="Verdana"/>
      <family val="2"/>
    </font>
    <font>
      <i/>
      <sz val="9"/>
      <name val="Verdana"/>
      <family val="2"/>
    </font>
    <font>
      <sz val="9"/>
      <name val="Verdana"/>
      <family val="2"/>
    </font>
    <font>
      <b/>
      <i/>
      <sz val="10"/>
      <name val="Arial"/>
      <family val="2"/>
    </font>
    <font>
      <b/>
      <i/>
      <sz val="9"/>
      <name val="Verdana"/>
      <family val="2"/>
    </font>
    <font>
      <sz val="12"/>
      <name val="Verdana"/>
      <family val="2"/>
    </font>
    <font>
      <b/>
      <sz val="18"/>
      <name val="Verdana"/>
      <family val="2"/>
    </font>
    <font>
      <sz val="18"/>
      <name val="Verdana"/>
      <family val="2"/>
    </font>
    <font>
      <b/>
      <sz val="10"/>
      <color indexed="9"/>
      <name val="Verdana"/>
      <family val="2"/>
    </font>
    <font>
      <sz val="10"/>
      <color indexed="9"/>
      <name val="Verdana"/>
      <family val="2"/>
    </font>
    <font>
      <b/>
      <i/>
      <sz val="14"/>
      <name val="Verdana"/>
      <family val="2"/>
    </font>
    <font>
      <sz val="10"/>
      <name val="Verdana"/>
      <family val="2"/>
    </font>
    <font>
      <b/>
      <sz val="11"/>
      <name val="Verdana"/>
      <family val="2"/>
    </font>
    <font>
      <b/>
      <sz val="9"/>
      <name val="Verdana"/>
      <family val="2"/>
    </font>
    <font>
      <i/>
      <sz val="10"/>
      <name val="Arial"/>
      <family val="2"/>
    </font>
    <font>
      <i/>
      <sz val="12"/>
      <name val="Verdana"/>
      <family val="2"/>
    </font>
    <font>
      <sz val="10"/>
      <name val="Verdana"/>
      <family val="2"/>
    </font>
    <font>
      <sz val="10"/>
      <color indexed="8"/>
      <name val="Calibri"/>
      <family val="2"/>
    </font>
    <font>
      <u/>
      <sz val="10"/>
      <color theme="10"/>
      <name val="Verdana"/>
      <family val="2"/>
    </font>
    <font>
      <u/>
      <sz val="10"/>
      <color theme="11"/>
      <name val="Verdana"/>
      <family val="2"/>
    </font>
    <font>
      <b/>
      <sz val="10"/>
      <color theme="0"/>
      <name val="Verdana"/>
      <family val="2"/>
    </font>
    <font>
      <sz val="10"/>
      <color theme="0"/>
      <name val="Verdana"/>
      <family val="2"/>
    </font>
    <font>
      <b/>
      <sz val="10"/>
      <color rgb="FFFF0000"/>
      <name val="Verdana"/>
      <family val="2"/>
    </font>
    <font>
      <sz val="10"/>
      <color rgb="FFFF0000"/>
      <name val="Verdana"/>
      <family val="2"/>
    </font>
    <font>
      <i/>
      <sz val="10"/>
      <color rgb="FFFF0000"/>
      <name val="Verdana"/>
      <family val="2"/>
    </font>
    <font>
      <i/>
      <sz val="10"/>
      <color rgb="FF00B050"/>
      <name val="Verdana"/>
      <family val="2"/>
    </font>
  </fonts>
  <fills count="12">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lightUp">
        <fgColor indexed="8"/>
      </patternFill>
    </fill>
    <fill>
      <patternFill patternType="lightUp"/>
    </fill>
    <fill>
      <patternFill patternType="solid">
        <fgColor indexed="1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FF99"/>
        <bgColor indexed="64"/>
      </patternFill>
    </fill>
  </fills>
  <borders count="57">
    <border>
      <left/>
      <right/>
      <top/>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dotted">
        <color auto="1"/>
      </top>
      <bottom/>
      <diagonal/>
    </border>
    <border>
      <left/>
      <right/>
      <top style="dotted">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top style="thin">
        <color indexed="10"/>
      </top>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s>
  <cellStyleXfs count="21">
    <xf numFmtId="0" fontId="0" fillId="0" borderId="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cellStyleXfs>
  <cellXfs count="527">
    <xf numFmtId="0" fontId="0" fillId="0" borderId="0" xfId="0"/>
    <xf numFmtId="0" fontId="0" fillId="0" borderId="0" xfId="0" applyFill="1"/>
    <xf numFmtId="0" fontId="0" fillId="0" borderId="0" xfId="0" applyBorder="1"/>
    <xf numFmtId="20" fontId="0" fillId="0" borderId="0" xfId="0" applyNumberFormat="1"/>
    <xf numFmtId="0" fontId="0" fillId="0" borderId="0" xfId="0" applyFill="1" applyBorder="1" applyProtection="1"/>
    <xf numFmtId="2" fontId="0" fillId="0" borderId="0" xfId="0" applyNumberFormat="1" applyBorder="1"/>
    <xf numFmtId="2" fontId="0" fillId="0" borderId="0" xfId="0" applyNumberFormat="1" applyFill="1" applyBorder="1" applyProtection="1"/>
    <xf numFmtId="2" fontId="0" fillId="0" borderId="0" xfId="0" applyNumberFormat="1"/>
    <xf numFmtId="0" fontId="5" fillId="0" borderId="0" xfId="0" applyFont="1" applyFill="1" applyBorder="1" applyProtection="1"/>
    <xf numFmtId="20" fontId="0" fillId="0" borderId="0" xfId="0" applyNumberFormat="1" applyFill="1" applyBorder="1" applyProtection="1"/>
    <xf numFmtId="0" fontId="9" fillId="0" borderId="0" xfId="0" applyFont="1"/>
    <xf numFmtId="0" fontId="0" fillId="0" borderId="6" xfId="0" applyBorder="1"/>
    <xf numFmtId="0" fontId="9" fillId="0" borderId="6" xfId="0" applyFont="1" applyBorder="1"/>
    <xf numFmtId="0" fontId="3" fillId="0" borderId="0" xfId="0" applyFont="1" applyFill="1" applyBorder="1"/>
    <xf numFmtId="2" fontId="3" fillId="0" borderId="0" xfId="0" applyNumberFormat="1" applyFont="1" applyFill="1" applyBorder="1"/>
    <xf numFmtId="0" fontId="5" fillId="0" borderId="0" xfId="0" applyFont="1" applyFill="1" applyBorder="1"/>
    <xf numFmtId="0" fontId="0" fillId="0" borderId="1" xfId="0" applyBorder="1" applyProtection="1"/>
    <xf numFmtId="2" fontId="0" fillId="0" borderId="1" xfId="0" applyNumberFormat="1" applyBorder="1" applyProtection="1"/>
    <xf numFmtId="2" fontId="0" fillId="0" borderId="31" xfId="0" applyNumberFormat="1" applyBorder="1" applyAlignment="1" applyProtection="1">
      <alignment horizontal="left"/>
    </xf>
    <xf numFmtId="0" fontId="0" fillId="6" borderId="0" xfId="0" applyFill="1" applyBorder="1" applyProtection="1"/>
    <xf numFmtId="164" fontId="0" fillId="6" borderId="0" xfId="0" applyNumberFormat="1" applyFill="1" applyBorder="1" applyProtection="1"/>
    <xf numFmtId="2" fontId="0" fillId="6" borderId="0" xfId="0" applyNumberFormat="1" applyFill="1" applyBorder="1" applyProtection="1"/>
    <xf numFmtId="2" fontId="8" fillId="6" borderId="0" xfId="0" applyNumberFormat="1" applyFont="1" applyFill="1" applyBorder="1" applyProtection="1"/>
    <xf numFmtId="0" fontId="0" fillId="6" borderId="1" xfId="0" applyFill="1" applyBorder="1" applyProtection="1"/>
    <xf numFmtId="2" fontId="0" fillId="6" borderId="1" xfId="0" applyNumberFormat="1" applyFill="1" applyBorder="1" applyProtection="1"/>
    <xf numFmtId="2" fontId="8" fillId="6" borderId="1" xfId="0" applyNumberFormat="1" applyFont="1" applyFill="1" applyBorder="1" applyProtection="1"/>
    <xf numFmtId="2" fontId="6" fillId="0" borderId="0" xfId="0" applyNumberFormat="1" applyFont="1" applyFill="1" applyBorder="1"/>
    <xf numFmtId="2" fontId="0" fillId="0" borderId="0" xfId="0" applyNumberFormat="1" applyFill="1" applyBorder="1"/>
    <xf numFmtId="0" fontId="0" fillId="0" borderId="0" xfId="0" applyFill="1" applyBorder="1"/>
    <xf numFmtId="2" fontId="0" fillId="0" borderId="0" xfId="0" applyNumberFormat="1" applyFill="1" applyBorder="1" applyProtection="1">
      <protection locked="0"/>
    </xf>
    <xf numFmtId="0" fontId="0" fillId="0" borderId="0" xfId="0" applyFill="1" applyBorder="1" applyProtection="1">
      <protection locked="0"/>
    </xf>
    <xf numFmtId="0" fontId="0" fillId="4" borderId="29" xfId="0" applyFill="1" applyBorder="1" applyProtection="1"/>
    <xf numFmtId="2" fontId="1" fillId="0" borderId="28" xfId="0" applyNumberFormat="1" applyFont="1" applyBorder="1" applyAlignment="1" applyProtection="1">
      <alignment horizontal="centerContinuous"/>
    </xf>
    <xf numFmtId="0" fontId="8" fillId="5" borderId="5" xfId="0" applyFont="1" applyFill="1" applyBorder="1" applyProtection="1"/>
    <xf numFmtId="0" fontId="0" fillId="5" borderId="5" xfId="0" applyFill="1" applyBorder="1" applyProtection="1"/>
    <xf numFmtId="0" fontId="0" fillId="5" borderId="14" xfId="0" applyFill="1" applyBorder="1" applyProtection="1"/>
    <xf numFmtId="0" fontId="0" fillId="0" borderId="0" xfId="0" applyAlignment="1"/>
    <xf numFmtId="0" fontId="0" fillId="0" borderId="3" xfId="0" applyFill="1" applyBorder="1" applyProtection="1"/>
    <xf numFmtId="164" fontId="0" fillId="6" borderId="30" xfId="0" applyNumberFormat="1" applyFill="1" applyBorder="1" applyProtection="1"/>
    <xf numFmtId="0" fontId="1" fillId="0" borderId="0" xfId="0" applyFont="1"/>
    <xf numFmtId="20" fontId="1" fillId="0" borderId="0" xfId="0" applyNumberFormat="1" applyFont="1"/>
    <xf numFmtId="0" fontId="17" fillId="7" borderId="0" xfId="0" applyFont="1" applyFill="1"/>
    <xf numFmtId="0" fontId="0" fillId="7" borderId="44" xfId="0" applyFill="1" applyBorder="1"/>
    <xf numFmtId="0" fontId="0" fillId="7" borderId="0" xfId="0" applyFill="1"/>
    <xf numFmtId="0" fontId="0" fillId="0" borderId="0" xfId="0" applyProtection="1">
      <protection hidden="1"/>
    </xf>
    <xf numFmtId="0" fontId="0" fillId="0" borderId="1" xfId="0" applyBorder="1" applyProtection="1">
      <protection hidden="1"/>
    </xf>
    <xf numFmtId="20" fontId="0" fillId="0" borderId="0" xfId="0" applyNumberFormat="1" applyProtection="1">
      <protection hidden="1"/>
    </xf>
    <xf numFmtId="0" fontId="0" fillId="0" borderId="3" xfId="0" applyBorder="1" applyProtection="1">
      <protection hidden="1"/>
    </xf>
    <xf numFmtId="0" fontId="9" fillId="0" borderId="0" xfId="0" applyFont="1" applyBorder="1" applyProtection="1">
      <protection hidden="1"/>
    </xf>
    <xf numFmtId="0" fontId="9" fillId="0" borderId="1" xfId="0" applyFont="1" applyBorder="1" applyProtection="1">
      <protection hidden="1"/>
    </xf>
    <xf numFmtId="20" fontId="0" fillId="0" borderId="1" xfId="0" applyNumberFormat="1" applyBorder="1" applyProtection="1">
      <protection hidden="1"/>
    </xf>
    <xf numFmtId="0" fontId="9" fillId="0" borderId="3" xfId="0" applyFont="1" applyBorder="1" applyProtection="1">
      <protection hidden="1"/>
    </xf>
    <xf numFmtId="20" fontId="0" fillId="0" borderId="0" xfId="0" applyNumberFormat="1" applyBorder="1" applyProtection="1">
      <protection hidden="1"/>
    </xf>
    <xf numFmtId="20" fontId="0" fillId="0" borderId="3" xfId="0" applyNumberFormat="1" applyBorder="1" applyProtection="1">
      <protection hidden="1"/>
    </xf>
    <xf numFmtId="0" fontId="1" fillId="0" borderId="0" xfId="0" applyFont="1" applyFill="1" applyBorder="1" applyProtection="1"/>
    <xf numFmtId="164" fontId="2" fillId="0" borderId="33" xfId="0" applyNumberFormat="1" applyFont="1" applyBorder="1" applyProtection="1"/>
    <xf numFmtId="164" fontId="2" fillId="0" borderId="29" xfId="0" applyNumberFormat="1" applyFont="1" applyBorder="1" applyProtection="1"/>
    <xf numFmtId="164" fontId="2" fillId="0" borderId="6" xfId="0" applyNumberFormat="1" applyFont="1" applyFill="1" applyBorder="1" applyProtection="1"/>
    <xf numFmtId="164" fontId="2" fillId="0" borderId="32" xfId="0" applyNumberFormat="1" applyFont="1" applyFill="1" applyBorder="1" applyProtection="1"/>
    <xf numFmtId="164" fontId="2" fillId="0" borderId="29" xfId="0" applyNumberFormat="1" applyFont="1" applyBorder="1" applyProtection="1">
      <protection hidden="1"/>
    </xf>
    <xf numFmtId="164" fontId="2" fillId="0" borderId="14" xfId="0" applyNumberFormat="1" applyFont="1" applyBorder="1" applyProtection="1"/>
    <xf numFmtId="164" fontId="2" fillId="0" borderId="31" xfId="0" applyNumberFormat="1" applyFont="1" applyBorder="1" applyProtection="1"/>
    <xf numFmtId="164" fontId="0" fillId="3" borderId="31" xfId="0" applyNumberFormat="1" applyFill="1" applyBorder="1" applyProtection="1"/>
    <xf numFmtId="164" fontId="2" fillId="0" borderId="30" xfId="0" applyNumberFormat="1" applyFont="1" applyFill="1" applyBorder="1" applyProtection="1"/>
    <xf numFmtId="164" fontId="2" fillId="0" borderId="31" xfId="0" applyNumberFormat="1" applyFont="1" applyFill="1" applyBorder="1" applyProtection="1"/>
    <xf numFmtId="164" fontId="2" fillId="0" borderId="29" xfId="0" applyNumberFormat="1" applyFont="1" applyFill="1" applyBorder="1" applyProtection="1"/>
    <xf numFmtId="0" fontId="3" fillId="0" borderId="0" xfId="0" applyFont="1" applyBorder="1"/>
    <xf numFmtId="0" fontId="1" fillId="0" borderId="2" xfId="0" applyFont="1" applyBorder="1"/>
    <xf numFmtId="0" fontId="0" fillId="0" borderId="5" xfId="0" applyBorder="1"/>
    <xf numFmtId="0" fontId="15" fillId="0" borderId="0" xfId="0" applyFont="1"/>
    <xf numFmtId="14" fontId="0" fillId="0" borderId="14" xfId="0" applyNumberFormat="1" applyBorder="1"/>
    <xf numFmtId="0" fontId="0" fillId="0" borderId="2" xfId="0" applyBorder="1"/>
    <xf numFmtId="14" fontId="0" fillId="0" borderId="29" xfId="0" applyNumberFormat="1" applyBorder="1"/>
    <xf numFmtId="0" fontId="11" fillId="4" borderId="29" xfId="0" applyFont="1" applyFill="1" applyBorder="1" applyAlignment="1" applyProtection="1">
      <alignment horizontal="center"/>
    </xf>
    <xf numFmtId="2" fontId="11" fillId="0" borderId="31" xfId="0" applyNumberFormat="1" applyFont="1" applyBorder="1" applyAlignment="1" applyProtection="1">
      <alignment horizontal="left"/>
    </xf>
    <xf numFmtId="2" fontId="22" fillId="0" borderId="28" xfId="0" applyNumberFormat="1" applyFont="1" applyBorder="1" applyAlignment="1" applyProtection="1">
      <alignment horizontal="center"/>
    </xf>
    <xf numFmtId="0" fontId="22" fillId="4" borderId="30" xfId="0" applyFont="1" applyFill="1" applyBorder="1" applyAlignment="1" applyProtection="1"/>
    <xf numFmtId="0" fontId="22" fillId="0" borderId="26" xfId="0" applyFont="1" applyBorder="1" applyAlignment="1" applyProtection="1"/>
    <xf numFmtId="0" fontId="22" fillId="0" borderId="31" xfId="0" applyFont="1" applyBorder="1" applyAlignment="1" applyProtection="1"/>
    <xf numFmtId="0" fontId="22" fillId="0" borderId="31" xfId="0" quotePrefix="1" applyFont="1" applyBorder="1" applyAlignment="1" applyProtection="1"/>
    <xf numFmtId="0" fontId="22" fillId="0" borderId="25" xfId="0" quotePrefix="1" applyFont="1" applyBorder="1" applyAlignment="1" applyProtection="1"/>
    <xf numFmtId="0" fontId="0" fillId="0" borderId="29" xfId="0" applyBorder="1"/>
    <xf numFmtId="14" fontId="0" fillId="0" borderId="32" xfId="0" applyNumberFormat="1" applyBorder="1"/>
    <xf numFmtId="0" fontId="0" fillId="0" borderId="1" xfId="0" applyBorder="1" applyAlignment="1"/>
    <xf numFmtId="0" fontId="0" fillId="0" borderId="1" xfId="0" applyBorder="1"/>
    <xf numFmtId="0" fontId="0" fillId="0" borderId="3" xfId="0" applyBorder="1"/>
    <xf numFmtId="2" fontId="0" fillId="0" borderId="3" xfId="0" applyNumberFormat="1" applyBorder="1"/>
    <xf numFmtId="0" fontId="0" fillId="0" borderId="4" xfId="0" applyBorder="1"/>
    <xf numFmtId="0" fontId="0" fillId="0" borderId="6" xfId="0" applyFill="1" applyBorder="1" applyProtection="1"/>
    <xf numFmtId="0" fontId="0" fillId="0" borderId="6" xfId="0" applyBorder="1" applyProtection="1"/>
    <xf numFmtId="0" fontId="3" fillId="0" borderId="6" xfId="0" applyFont="1" applyBorder="1" applyProtection="1"/>
    <xf numFmtId="165" fontId="3" fillId="0" borderId="6" xfId="0" applyNumberFormat="1" applyFont="1" applyBorder="1" applyProtection="1"/>
    <xf numFmtId="164" fontId="20" fillId="0" borderId="6" xfId="0" applyNumberFormat="1" applyFont="1" applyBorder="1"/>
    <xf numFmtId="0" fontId="20" fillId="0" borderId="6" xfId="0" applyFont="1" applyBorder="1" applyProtection="1"/>
    <xf numFmtId="0" fontId="0" fillId="0" borderId="14" xfId="0" applyFill="1" applyBorder="1"/>
    <xf numFmtId="0" fontId="0" fillId="0" borderId="1" xfId="0" applyFill="1" applyBorder="1" applyProtection="1"/>
    <xf numFmtId="0" fontId="0" fillId="0" borderId="1" xfId="0" applyFill="1" applyBorder="1"/>
    <xf numFmtId="164" fontId="0" fillId="0" borderId="6" xfId="0" applyNumberFormat="1" applyBorder="1"/>
    <xf numFmtId="0" fontId="0" fillId="0" borderId="32" xfId="0" applyBorder="1"/>
    <xf numFmtId="165" fontId="0" fillId="0" borderId="6" xfId="0" applyNumberFormat="1" applyBorder="1" applyProtection="1"/>
    <xf numFmtId="0" fontId="0" fillId="0" borderId="5" xfId="0" applyFill="1" applyBorder="1"/>
    <xf numFmtId="0" fontId="0" fillId="0" borderId="6" xfId="0" applyFill="1" applyBorder="1"/>
    <xf numFmtId="0" fontId="5" fillId="0" borderId="0" xfId="0" applyFont="1" applyFill="1" applyBorder="1" applyProtection="1">
      <protection locked="0"/>
    </xf>
    <xf numFmtId="0" fontId="8" fillId="0" borderId="0" xfId="0" applyFont="1" applyFill="1" applyBorder="1" applyProtection="1">
      <protection locked="0"/>
    </xf>
    <xf numFmtId="0" fontId="5" fillId="0" borderId="0" xfId="0" quotePrefix="1" applyFont="1" applyFill="1" applyBorder="1" applyProtection="1">
      <protection locked="0"/>
    </xf>
    <xf numFmtId="0" fontId="3" fillId="0" borderId="6" xfId="0" applyFont="1" applyFill="1" applyBorder="1"/>
    <xf numFmtId="0" fontId="0" fillId="0" borderId="14" xfId="0" applyBorder="1"/>
    <xf numFmtId="0" fontId="3" fillId="0" borderId="1" xfId="0" applyFont="1" applyFill="1" applyBorder="1"/>
    <xf numFmtId="2" fontId="3" fillId="0" borderId="1" xfId="0" applyNumberFormat="1" applyFont="1" applyFill="1" applyBorder="1"/>
    <xf numFmtId="0" fontId="3" fillId="0" borderId="13" xfId="0" applyFont="1" applyFill="1" applyBorder="1"/>
    <xf numFmtId="0" fontId="5" fillId="0" borderId="0" xfId="0" applyFont="1" applyBorder="1"/>
    <xf numFmtId="2" fontId="0" fillId="0" borderId="1" xfId="0" applyNumberFormat="1" applyBorder="1"/>
    <xf numFmtId="0" fontId="0" fillId="0" borderId="13" xfId="0" applyBorder="1"/>
    <xf numFmtId="164" fontId="2" fillId="0" borderId="6" xfId="0" applyNumberFormat="1" applyFont="1" applyBorder="1" applyProtection="1"/>
    <xf numFmtId="2" fontId="22" fillId="0" borderId="27" xfId="0" applyNumberFormat="1" applyFont="1" applyBorder="1" applyAlignment="1" applyProtection="1"/>
    <xf numFmtId="0" fontId="0" fillId="2" borderId="0" xfId="0" applyFill="1"/>
    <xf numFmtId="0" fontId="0" fillId="2" borderId="1" xfId="0" applyFill="1" applyBorder="1"/>
    <xf numFmtId="2" fontId="0" fillId="2" borderId="0" xfId="0" applyNumberFormat="1" applyFill="1"/>
    <xf numFmtId="0" fontId="3" fillId="2" borderId="0" xfId="0" applyFont="1" applyFill="1"/>
    <xf numFmtId="0" fontId="3" fillId="2" borderId="0" xfId="0" applyFont="1" applyFill="1" applyBorder="1"/>
    <xf numFmtId="164" fontId="8" fillId="2" borderId="0" xfId="0" applyNumberFormat="1" applyFont="1" applyFill="1"/>
    <xf numFmtId="0" fontId="8" fillId="2" borderId="0" xfId="0" applyFont="1" applyFill="1" applyBorder="1"/>
    <xf numFmtId="0" fontId="8" fillId="2" borderId="0" xfId="0" applyFont="1" applyFill="1"/>
    <xf numFmtId="0" fontId="7" fillId="2" borderId="0" xfId="0" applyFont="1" applyFill="1"/>
    <xf numFmtId="0" fontId="20" fillId="2" borderId="0" xfId="0" applyFont="1" applyFill="1"/>
    <xf numFmtId="165" fontId="8" fillId="2" borderId="0" xfId="0" applyNumberFormat="1" applyFont="1" applyFill="1"/>
    <xf numFmtId="20" fontId="20" fillId="2" borderId="0" xfId="0" applyNumberFormat="1" applyFont="1" applyFill="1"/>
    <xf numFmtId="164" fontId="20" fillId="2" borderId="0" xfId="0" applyNumberFormat="1" applyFont="1" applyFill="1"/>
    <xf numFmtId="164" fontId="0" fillId="2" borderId="0" xfId="0" applyNumberFormat="1" applyFill="1"/>
    <xf numFmtId="0" fontId="0" fillId="2" borderId="0" xfId="0" applyFill="1" applyBorder="1"/>
    <xf numFmtId="0" fontId="6" fillId="2" borderId="0" xfId="0" applyFont="1" applyFill="1" applyBorder="1"/>
    <xf numFmtId="0" fontId="6" fillId="2" borderId="0" xfId="0" applyFont="1" applyFill="1"/>
    <xf numFmtId="20" fontId="0" fillId="2" borderId="0" xfId="0" applyNumberFormat="1" applyFill="1"/>
    <xf numFmtId="0" fontId="5" fillId="2" borderId="0" xfId="0" applyFont="1" applyFill="1" applyBorder="1"/>
    <xf numFmtId="2" fontId="3" fillId="2" borderId="0" xfId="0" applyNumberFormat="1" applyFont="1" applyFill="1" applyBorder="1"/>
    <xf numFmtId="0" fontId="5" fillId="2" borderId="0" xfId="0" applyFont="1" applyFill="1"/>
    <xf numFmtId="0" fontId="1" fillId="0" borderId="0" xfId="0" applyFont="1" applyBorder="1"/>
    <xf numFmtId="0" fontId="0" fillId="0" borderId="3" xfId="0" applyFill="1" applyBorder="1" applyProtection="1">
      <protection locked="0"/>
    </xf>
    <xf numFmtId="0" fontId="0" fillId="0" borderId="13" xfId="0" applyFill="1" applyBorder="1"/>
    <xf numFmtId="0" fontId="0" fillId="0" borderId="4" xfId="0" applyFill="1" applyBorder="1"/>
    <xf numFmtId="0" fontId="0" fillId="0" borderId="3" xfId="0" applyBorder="1" applyAlignment="1"/>
    <xf numFmtId="164" fontId="2" fillId="0" borderId="0" xfId="0" applyNumberFormat="1" applyFont="1" applyFill="1" applyBorder="1" applyProtection="1"/>
    <xf numFmtId="2" fontId="8" fillId="0" borderId="0" xfId="0" applyNumberFormat="1" applyFont="1" applyFill="1" applyBorder="1" applyProtection="1"/>
    <xf numFmtId="0" fontId="12" fillId="0" borderId="3" xfId="0" applyFont="1" applyBorder="1" applyAlignment="1" applyProtection="1"/>
    <xf numFmtId="0" fontId="0" fillId="0" borderId="32" xfId="0" applyFill="1" applyBorder="1"/>
    <xf numFmtId="164" fontId="2" fillId="0" borderId="1" xfId="0" applyNumberFormat="1" applyFont="1" applyFill="1" applyBorder="1" applyProtection="1"/>
    <xf numFmtId="164" fontId="2" fillId="0" borderId="3" xfId="0" applyNumberFormat="1" applyFont="1" applyFill="1" applyBorder="1" applyProtection="1"/>
    <xf numFmtId="20" fontId="6" fillId="4" borderId="1" xfId="0" applyNumberFormat="1" applyFont="1" applyFill="1" applyBorder="1" applyProtection="1">
      <protection hidden="1"/>
    </xf>
    <xf numFmtId="0" fontId="6" fillId="4" borderId="1" xfId="0" applyFont="1" applyFill="1" applyBorder="1" applyProtection="1">
      <protection hidden="1"/>
    </xf>
    <xf numFmtId="2" fontId="6" fillId="4" borderId="1" xfId="0" applyNumberFormat="1" applyFont="1" applyFill="1" applyBorder="1" applyProtection="1">
      <protection hidden="1"/>
    </xf>
    <xf numFmtId="164" fontId="6" fillId="4" borderId="1" xfId="0" applyNumberFormat="1" applyFont="1" applyFill="1" applyBorder="1" applyProtection="1">
      <protection hidden="1"/>
    </xf>
    <xf numFmtId="0" fontId="11" fillId="0" borderId="3" xfId="0" applyNumberFormat="1" applyFont="1" applyFill="1" applyBorder="1" applyAlignment="1" applyProtection="1">
      <alignment horizontal="left"/>
    </xf>
    <xf numFmtId="164" fontId="0" fillId="0" borderId="3" xfId="0" applyNumberFormat="1" applyFill="1" applyBorder="1" applyProtection="1">
      <protection locked="0"/>
    </xf>
    <xf numFmtId="20" fontId="0" fillId="0" borderId="3" xfId="0" applyNumberFormat="1" applyFill="1" applyBorder="1" applyProtection="1">
      <protection locked="0"/>
    </xf>
    <xf numFmtId="165" fontId="3" fillId="0" borderId="3" xfId="0" applyNumberFormat="1" applyFont="1" applyFill="1" applyBorder="1" applyProtection="1"/>
    <xf numFmtId="0" fontId="2" fillId="0" borderId="3" xfId="0" applyFont="1" applyBorder="1" applyAlignment="1" applyProtection="1">
      <alignment horizontal="left"/>
    </xf>
    <xf numFmtId="0" fontId="2" fillId="0" borderId="3" xfId="0" applyFont="1" applyBorder="1" applyAlignment="1">
      <alignment horizontal="left"/>
    </xf>
    <xf numFmtId="0" fontId="23" fillId="0" borderId="3" xfId="0" applyFont="1" applyBorder="1" applyAlignment="1" applyProtection="1">
      <alignment horizontal="left"/>
    </xf>
    <xf numFmtId="0" fontId="0" fillId="0" borderId="3" xfId="0" applyBorder="1" applyAlignment="1">
      <alignment horizontal="left"/>
    </xf>
    <xf numFmtId="0" fontId="2" fillId="0" borderId="3" xfId="0" applyFont="1" applyFill="1" applyBorder="1" applyAlignment="1" applyProtection="1">
      <alignment horizontal="left"/>
      <protection locked="0"/>
    </xf>
    <xf numFmtId="0" fontId="21" fillId="0" borderId="0" xfId="0" applyFont="1" applyBorder="1" applyAlignment="1">
      <alignment vertical="center"/>
    </xf>
    <xf numFmtId="0" fontId="0" fillId="0" borderId="0" xfId="0" applyBorder="1" applyAlignment="1">
      <alignment horizontal="left" vertical="top"/>
    </xf>
    <xf numFmtId="0" fontId="3" fillId="0" borderId="0" xfId="0" applyFont="1" applyFill="1" applyBorder="1" applyAlignment="1"/>
    <xf numFmtId="0" fontId="3" fillId="0" borderId="0" xfId="0" applyFont="1" applyFill="1" applyBorder="1" applyAlignment="1">
      <alignment vertical="center"/>
    </xf>
    <xf numFmtId="49" fontId="0" fillId="0" borderId="0" xfId="0" applyNumberFormat="1" applyBorder="1" applyAlignment="1">
      <alignment horizontal="right"/>
    </xf>
    <xf numFmtId="17" fontId="0" fillId="0" borderId="0" xfId="0" applyNumberFormat="1" applyBorder="1"/>
    <xf numFmtId="0" fontId="0" fillId="0" borderId="1" xfId="0" applyBorder="1" applyAlignment="1"/>
    <xf numFmtId="1" fontId="0" fillId="0" borderId="0" xfId="0" applyNumberFormat="1"/>
    <xf numFmtId="1" fontId="0" fillId="0" borderId="0" xfId="0" applyNumberFormat="1"/>
    <xf numFmtId="0" fontId="12" fillId="0" borderId="0" xfId="0" applyFont="1" applyBorder="1" applyAlignment="1" applyProtection="1"/>
    <xf numFmtId="164" fontId="0" fillId="0" borderId="0" xfId="0" applyNumberFormat="1" applyFill="1" applyBorder="1" applyProtection="1"/>
    <xf numFmtId="0" fontId="0" fillId="0" borderId="3" xfId="0" applyBorder="1" applyAlignment="1">
      <alignment horizontal="left"/>
    </xf>
    <xf numFmtId="0" fontId="0" fillId="0" borderId="0" xfId="0" applyBorder="1" applyAlignment="1"/>
    <xf numFmtId="0" fontId="1" fillId="0" borderId="30" xfId="0" applyFont="1" applyBorder="1"/>
    <xf numFmtId="14" fontId="0" fillId="0" borderId="29" xfId="0" applyNumberFormat="1" applyFill="1" applyBorder="1"/>
    <xf numFmtId="0" fontId="1" fillId="0" borderId="2" xfId="0" applyFont="1" applyFill="1" applyBorder="1"/>
    <xf numFmtId="0" fontId="1" fillId="0" borderId="30" xfId="0" applyFont="1" applyBorder="1" applyAlignment="1">
      <alignment vertical="top"/>
    </xf>
    <xf numFmtId="164" fontId="0" fillId="0" borderId="0" xfId="0" applyNumberFormat="1" applyBorder="1" applyAlignment="1"/>
    <xf numFmtId="0" fontId="1" fillId="0" borderId="0" xfId="0" applyFont="1" applyFill="1" applyBorder="1" applyAlignment="1" applyProtection="1"/>
    <xf numFmtId="0" fontId="0" fillId="0" borderId="0" xfId="0" applyFill="1" applyAlignment="1"/>
    <xf numFmtId="0" fontId="0" fillId="0" borderId="3" xfId="0" applyBorder="1" applyAlignment="1">
      <alignment horizontal="left"/>
    </xf>
    <xf numFmtId="0" fontId="5" fillId="0" borderId="25" xfId="0" applyFont="1" applyBorder="1" applyAlignment="1" applyProtection="1"/>
    <xf numFmtId="0" fontId="1" fillId="0" borderId="1" xfId="0" applyFont="1" applyBorder="1" applyAlignment="1" applyProtection="1"/>
    <xf numFmtId="0" fontId="0" fillId="0" borderId="0" xfId="0" applyBorder="1" applyAlignment="1"/>
    <xf numFmtId="0" fontId="0" fillId="0" borderId="1" xfId="0" applyBorder="1" applyAlignment="1"/>
    <xf numFmtId="0" fontId="26" fillId="0" borderId="0" xfId="0" applyFont="1"/>
    <xf numFmtId="0" fontId="5" fillId="0" borderId="1" xfId="0" applyFont="1" applyFill="1" applyBorder="1" applyProtection="1"/>
    <xf numFmtId="2" fontId="0" fillId="0" borderId="1" xfId="0" applyNumberFormat="1" applyFill="1" applyBorder="1" applyProtection="1"/>
    <xf numFmtId="0" fontId="0" fillId="0" borderId="13" xfId="0" applyFill="1" applyBorder="1" applyProtection="1"/>
    <xf numFmtId="0" fontId="0" fillId="2" borderId="0" xfId="0" applyFill="1" applyBorder="1" applyProtection="1"/>
    <xf numFmtId="0" fontId="5" fillId="2" borderId="0" xfId="0" applyFont="1" applyFill="1" applyBorder="1" applyProtection="1"/>
    <xf numFmtId="2" fontId="0" fillId="2" borderId="0" xfId="0" applyNumberFormat="1" applyFill="1" applyBorder="1" applyProtection="1"/>
    <xf numFmtId="2" fontId="0" fillId="2" borderId="0" xfId="0" applyNumberFormat="1" applyFill="1" applyBorder="1" applyProtection="1">
      <protection locked="0"/>
    </xf>
    <xf numFmtId="2" fontId="0" fillId="2" borderId="0" xfId="0" applyNumberFormat="1" applyFill="1" applyBorder="1"/>
    <xf numFmtId="0" fontId="5" fillId="2" borderId="0" xfId="0" applyFont="1" applyFill="1" applyBorder="1" applyProtection="1">
      <protection locked="0"/>
    </xf>
    <xf numFmtId="0" fontId="8" fillId="2" borderId="0" xfId="0" applyFont="1" applyFill="1" applyBorder="1" applyProtection="1">
      <protection locked="0"/>
    </xf>
    <xf numFmtId="0" fontId="0" fillId="2" borderId="0" xfId="0" applyFill="1" applyBorder="1" applyProtection="1">
      <protection locked="0"/>
    </xf>
    <xf numFmtId="0" fontId="5" fillId="2" borderId="0" xfId="0" quotePrefix="1" applyFont="1" applyFill="1" applyBorder="1" applyProtection="1">
      <protection locked="0"/>
    </xf>
    <xf numFmtId="165" fontId="0" fillId="0" borderId="0" xfId="0" applyNumberFormat="1" applyProtection="1">
      <protection hidden="1"/>
    </xf>
    <xf numFmtId="20" fontId="0" fillId="0" borderId="0" xfId="0" applyNumberFormat="1" applyProtection="1">
      <protection hidden="1"/>
    </xf>
    <xf numFmtId="0" fontId="0" fillId="0" borderId="0" xfId="0" applyFill="1" applyBorder="1" applyAlignment="1"/>
    <xf numFmtId="2" fontId="0" fillId="5" borderId="0" xfId="0" applyNumberFormat="1" applyFill="1" applyBorder="1"/>
    <xf numFmtId="0" fontId="0" fillId="5" borderId="1" xfId="0" applyFill="1" applyBorder="1" applyProtection="1"/>
    <xf numFmtId="0" fontId="0" fillId="5" borderId="14" xfId="0" applyFill="1" applyBorder="1" applyAlignment="1"/>
    <xf numFmtId="0" fontId="0" fillId="5" borderId="5" xfId="0" applyFill="1" applyBorder="1" applyAlignment="1"/>
    <xf numFmtId="0" fontId="8" fillId="5" borderId="0" xfId="0" applyFont="1" applyFill="1" applyBorder="1" applyProtection="1"/>
    <xf numFmtId="164" fontId="2" fillId="5" borderId="5" xfId="0" applyNumberFormat="1" applyFont="1" applyFill="1" applyBorder="1" applyAlignment="1" applyProtection="1"/>
    <xf numFmtId="0" fontId="0" fillId="5" borderId="0" xfId="0" applyFill="1" applyBorder="1" applyAlignment="1"/>
    <xf numFmtId="164" fontId="2" fillId="5" borderId="0" xfId="0" applyNumberFormat="1" applyFont="1" applyFill="1" applyBorder="1" applyProtection="1">
      <protection hidden="1"/>
    </xf>
    <xf numFmtId="164" fontId="2" fillId="5" borderId="0" xfId="0" applyNumberFormat="1" applyFont="1" applyFill="1" applyBorder="1" applyProtection="1"/>
    <xf numFmtId="0" fontId="20" fillId="0" borderId="26" xfId="0" applyFont="1" applyBorder="1" applyAlignment="1"/>
    <xf numFmtId="0" fontId="2" fillId="0" borderId="0" xfId="0" applyFont="1"/>
    <xf numFmtId="0" fontId="0" fillId="0" borderId="23" xfId="0" applyBorder="1" applyAlignment="1"/>
    <xf numFmtId="0" fontId="1" fillId="0" borderId="1" xfId="0" applyFont="1" applyBorder="1" applyAlignment="1" applyProtection="1"/>
    <xf numFmtId="0" fontId="0" fillId="0" borderId="0" xfId="0" applyBorder="1" applyAlignment="1"/>
    <xf numFmtId="0" fontId="0" fillId="0" borderId="1" xfId="0" applyBorder="1" applyAlignment="1"/>
    <xf numFmtId="0" fontId="11" fillId="0" borderId="5" xfId="0" applyNumberFormat="1" applyFont="1" applyBorder="1" applyAlignment="1" applyProtection="1">
      <alignment horizontal="right"/>
    </xf>
    <xf numFmtId="0" fontId="11" fillId="0" borderId="33" xfId="0" applyNumberFormat="1" applyFont="1" applyBorder="1" applyAlignment="1" applyProtection="1">
      <alignment horizontal="right"/>
    </xf>
    <xf numFmtId="0" fontId="11" fillId="0" borderId="14" xfId="0" applyNumberFormat="1" applyFont="1" applyBorder="1" applyAlignment="1" applyProtection="1">
      <alignment horizontal="right"/>
    </xf>
    <xf numFmtId="0" fontId="11" fillId="0" borderId="30" xfId="0" applyNumberFormat="1" applyFont="1" applyBorder="1" applyAlignment="1" applyProtection="1">
      <alignment horizontal="right"/>
    </xf>
    <xf numFmtId="0" fontId="11" fillId="0" borderId="32" xfId="0" applyNumberFormat="1" applyFont="1" applyBorder="1" applyAlignment="1" applyProtection="1">
      <alignment horizontal="right"/>
    </xf>
    <xf numFmtId="0" fontId="11" fillId="0" borderId="29" xfId="0" applyNumberFormat="1" applyFont="1" applyBorder="1" applyAlignment="1" applyProtection="1">
      <alignment horizontal="right"/>
    </xf>
    <xf numFmtId="0" fontId="12" fillId="0" borderId="5" xfId="0" applyFont="1" applyBorder="1" applyAlignment="1" applyProtection="1"/>
    <xf numFmtId="0" fontId="0" fillId="0" borderId="5" xfId="0" applyBorder="1" applyAlignment="1">
      <alignment horizontal="center"/>
    </xf>
    <xf numFmtId="164" fontId="2" fillId="0" borderId="5" xfId="0" applyNumberFormat="1" applyFont="1" applyBorder="1" applyProtection="1">
      <protection hidden="1"/>
    </xf>
    <xf numFmtId="0" fontId="5" fillId="0" borderId="5" xfId="0" applyFont="1" applyFill="1" applyBorder="1" applyProtection="1"/>
    <xf numFmtId="0" fontId="0" fillId="0" borderId="5" xfId="0" applyFill="1" applyBorder="1" applyProtection="1"/>
    <xf numFmtId="20" fontId="0" fillId="0" borderId="6" xfId="0" applyNumberFormat="1" applyFill="1" applyBorder="1" applyProtection="1"/>
    <xf numFmtId="2" fontId="0" fillId="0" borderId="6" xfId="0" applyNumberFormat="1" applyFill="1" applyBorder="1" applyProtection="1"/>
    <xf numFmtId="0" fontId="5" fillId="0" borderId="14" xfId="0" applyFont="1" applyFill="1" applyBorder="1" applyProtection="1"/>
    <xf numFmtId="2" fontId="0" fillId="0" borderId="1" xfId="0" applyNumberFormat="1" applyFill="1" applyBorder="1"/>
    <xf numFmtId="2" fontId="6" fillId="0" borderId="1" xfId="0" applyNumberFormat="1" applyFont="1" applyFill="1" applyBorder="1"/>
    <xf numFmtId="2" fontId="0" fillId="0" borderId="13" xfId="0" applyNumberFormat="1" applyFill="1" applyBorder="1" applyProtection="1"/>
    <xf numFmtId="2" fontId="22" fillId="0" borderId="27" xfId="0" applyNumberFormat="1" applyFont="1" applyBorder="1" applyAlignment="1" applyProtection="1">
      <alignment horizontal="left" vertical="top"/>
    </xf>
    <xf numFmtId="0" fontId="0" fillId="5" borderId="19" xfId="0" applyFill="1" applyBorder="1"/>
    <xf numFmtId="164" fontId="0" fillId="6" borderId="19" xfId="0" applyNumberFormat="1" applyFill="1" applyBorder="1" applyProtection="1"/>
    <xf numFmtId="0" fontId="0" fillId="6" borderId="15" xfId="0" applyFill="1" applyBorder="1" applyProtection="1"/>
    <xf numFmtId="0" fontId="22" fillId="0" borderId="14" xfId="0" applyFont="1" applyBorder="1" applyAlignment="1" applyProtection="1">
      <alignment horizontal="left" vertical="top" wrapText="1"/>
    </xf>
    <xf numFmtId="164" fontId="2" fillId="0" borderId="54" xfId="0" applyNumberFormat="1" applyFont="1" applyBorder="1" applyAlignment="1" applyProtection="1">
      <protection hidden="1"/>
    </xf>
    <xf numFmtId="164" fontId="2" fillId="0" borderId="27" xfId="0" applyNumberFormat="1" applyFont="1" applyBorder="1" applyProtection="1">
      <protection hidden="1"/>
    </xf>
    <xf numFmtId="2" fontId="8" fillId="0" borderId="1" xfId="0" applyNumberFormat="1" applyFont="1" applyFill="1" applyBorder="1" applyProtection="1"/>
    <xf numFmtId="0" fontId="1" fillId="0" borderId="0" xfId="0" applyFont="1" applyAlignment="1">
      <alignment vertical="center"/>
    </xf>
    <xf numFmtId="165" fontId="30" fillId="9" borderId="0" xfId="0" applyNumberFormat="1" applyFont="1" applyFill="1" applyAlignment="1" applyProtection="1">
      <alignment vertical="center"/>
      <protection hidden="1"/>
    </xf>
    <xf numFmtId="165" fontId="0" fillId="0" borderId="0" xfId="0" applyNumberFormat="1" applyAlignment="1">
      <alignment vertical="center"/>
    </xf>
    <xf numFmtId="0" fontId="30" fillId="9" borderId="0" xfId="0" applyFont="1" applyFill="1" applyAlignment="1" applyProtection="1">
      <alignment vertical="center"/>
      <protection hidden="1"/>
    </xf>
    <xf numFmtId="0" fontId="0" fillId="0" borderId="0" xfId="0" applyAlignment="1">
      <alignment vertical="center"/>
    </xf>
    <xf numFmtId="0" fontId="30" fillId="9" borderId="0" xfId="0" applyFont="1" applyFill="1" applyAlignment="1">
      <alignment vertical="center"/>
    </xf>
    <xf numFmtId="0" fontId="29" fillId="10" borderId="0" xfId="0" applyFont="1" applyFill="1" applyAlignment="1">
      <alignment vertical="center"/>
    </xf>
    <xf numFmtId="165" fontId="0" fillId="8" borderId="0" xfId="0" applyNumberFormat="1" applyFill="1" applyAlignment="1" applyProtection="1">
      <alignment vertical="center"/>
      <protection hidden="1"/>
    </xf>
    <xf numFmtId="164" fontId="0" fillId="8" borderId="0" xfId="0" applyNumberFormat="1" applyFill="1" applyAlignment="1">
      <alignment vertical="center"/>
    </xf>
    <xf numFmtId="0" fontId="1" fillId="0" borderId="0" xfId="0" applyFont="1" applyFill="1"/>
    <xf numFmtId="0" fontId="18" fillId="0" borderId="0" xfId="0" applyFont="1" applyFill="1"/>
    <xf numFmtId="20" fontId="18" fillId="0" borderId="0" xfId="0" applyNumberFormat="1" applyFont="1" applyFill="1"/>
    <xf numFmtId="14" fontId="0" fillId="0" borderId="29" xfId="0" applyNumberFormat="1" applyBorder="1" applyAlignment="1">
      <alignment horizontal="right"/>
    </xf>
    <xf numFmtId="0" fontId="0" fillId="11" borderId="2" xfId="0" applyFont="1" applyFill="1" applyBorder="1"/>
    <xf numFmtId="0" fontId="0" fillId="11" borderId="3" xfId="0" applyFont="1" applyFill="1" applyBorder="1"/>
    <xf numFmtId="0" fontId="0" fillId="11" borderId="4" xfId="0" applyFont="1" applyFill="1" applyBorder="1"/>
    <xf numFmtId="0" fontId="0" fillId="11" borderId="14" xfId="0" applyFont="1" applyFill="1" applyBorder="1"/>
    <xf numFmtId="0" fontId="0" fillId="11" borderId="1" xfId="0" applyFont="1" applyFill="1" applyBorder="1"/>
    <xf numFmtId="0" fontId="0" fillId="11" borderId="1" xfId="0" applyFont="1" applyFill="1" applyBorder="1" applyAlignment="1"/>
    <xf numFmtId="0" fontId="0" fillId="11" borderId="13" xfId="0" applyFont="1" applyFill="1" applyBorder="1" applyAlignment="1"/>
    <xf numFmtId="0" fontId="0" fillId="11" borderId="5" xfId="0" applyFont="1" applyFill="1" applyBorder="1"/>
    <xf numFmtId="0" fontId="0" fillId="11" borderId="0" xfId="0" applyFont="1" applyFill="1" applyBorder="1"/>
    <xf numFmtId="0" fontId="0" fillId="11" borderId="0" xfId="0" applyFont="1" applyFill="1" applyBorder="1" applyAlignment="1"/>
    <xf numFmtId="0" fontId="0" fillId="11" borderId="6" xfId="0" applyFont="1" applyFill="1" applyBorder="1" applyAlignment="1"/>
    <xf numFmtId="14" fontId="0" fillId="0" borderId="5" xfId="0" applyNumberFormat="1" applyBorder="1"/>
    <xf numFmtId="164" fontId="3" fillId="3" borderId="29" xfId="0" applyNumberFormat="1" applyFont="1" applyFill="1" applyBorder="1" applyProtection="1"/>
    <xf numFmtId="0" fontId="11" fillId="0" borderId="0" xfId="0" applyFont="1" applyBorder="1" applyAlignment="1" applyProtection="1">
      <alignment horizontal="left"/>
    </xf>
    <xf numFmtId="49" fontId="3" fillId="3" borderId="5" xfId="0" applyNumberFormat="1" applyFont="1" applyFill="1" applyBorder="1" applyAlignment="1" applyProtection="1">
      <alignment horizontal="left"/>
      <protection locked="0"/>
    </xf>
    <xf numFmtId="164" fontId="3" fillId="3" borderId="32" xfId="0" applyNumberFormat="1" applyFont="1" applyFill="1" applyBorder="1" applyProtection="1"/>
    <xf numFmtId="49" fontId="3" fillId="3" borderId="30" xfId="0" applyNumberFormat="1" applyFont="1" applyFill="1" applyBorder="1" applyAlignment="1" applyProtection="1">
      <alignment horizontal="left"/>
      <protection locked="0"/>
    </xf>
    <xf numFmtId="49" fontId="3" fillId="3" borderId="30" xfId="0" applyNumberFormat="1" applyFont="1" applyFill="1" applyBorder="1" applyProtection="1">
      <protection locked="0"/>
    </xf>
    <xf numFmtId="164" fontId="3" fillId="3" borderId="30" xfId="0" applyNumberFormat="1" applyFont="1" applyFill="1" applyBorder="1"/>
    <xf numFmtId="164" fontId="3" fillId="3" borderId="30" xfId="0" applyNumberFormat="1" applyFont="1" applyFill="1" applyBorder="1" applyProtection="1">
      <protection locked="0"/>
    </xf>
    <xf numFmtId="164" fontId="3" fillId="3" borderId="3" xfId="0" applyNumberFormat="1" applyFont="1" applyFill="1" applyBorder="1" applyProtection="1">
      <protection locked="0"/>
    </xf>
    <xf numFmtId="164" fontId="3" fillId="3" borderId="2" xfId="0" applyNumberFormat="1" applyFont="1" applyFill="1" applyBorder="1" applyProtection="1">
      <protection locked="0"/>
    </xf>
    <xf numFmtId="164" fontId="3" fillId="3" borderId="32" xfId="0" applyNumberFormat="1" applyFont="1" applyFill="1" applyBorder="1" applyProtection="1">
      <protection locked="0"/>
    </xf>
    <xf numFmtId="164" fontId="3" fillId="3" borderId="0" xfId="0" applyNumberFormat="1" applyFont="1" applyFill="1" applyBorder="1" applyProtection="1">
      <protection locked="0"/>
    </xf>
    <xf numFmtId="49" fontId="3" fillId="3" borderId="32" xfId="0" applyNumberFormat="1" applyFont="1" applyFill="1" applyBorder="1" applyProtection="1">
      <protection locked="0"/>
    </xf>
    <xf numFmtId="164" fontId="3" fillId="3" borderId="29" xfId="0" applyNumberFormat="1" applyFont="1" applyFill="1" applyBorder="1" applyProtection="1">
      <protection locked="0"/>
    </xf>
    <xf numFmtId="49" fontId="3" fillId="3" borderId="32" xfId="0" applyNumberFormat="1" applyFont="1" applyFill="1" applyBorder="1" applyAlignment="1" applyProtection="1">
      <alignment horizontal="left"/>
      <protection locked="0"/>
    </xf>
    <xf numFmtId="49" fontId="3" fillId="3" borderId="5" xfId="0" applyNumberFormat="1" applyFont="1" applyFill="1" applyBorder="1" applyAlignment="1" applyProtection="1">
      <alignment horizontal="right"/>
      <protection locked="0"/>
    </xf>
    <xf numFmtId="164" fontId="3" fillId="3" borderId="33" xfId="0" applyNumberFormat="1" applyFont="1" applyFill="1" applyBorder="1" applyProtection="1">
      <protection locked="0"/>
    </xf>
    <xf numFmtId="164" fontId="3" fillId="3" borderId="34" xfId="0" applyNumberFormat="1" applyFont="1" applyFill="1" applyBorder="1" applyProtection="1">
      <protection locked="0"/>
    </xf>
    <xf numFmtId="20" fontId="3" fillId="6" borderId="30" xfId="0" applyNumberFormat="1" applyFont="1" applyFill="1" applyBorder="1" applyProtection="1">
      <protection locked="0"/>
    </xf>
    <xf numFmtId="20" fontId="3" fillId="5" borderId="3" xfId="0" applyNumberFormat="1" applyFont="1" applyFill="1" applyBorder="1" applyProtection="1">
      <protection locked="0"/>
    </xf>
    <xf numFmtId="0" fontId="3" fillId="5" borderId="3" xfId="0" applyFont="1" applyFill="1" applyBorder="1" applyProtection="1">
      <protection locked="0"/>
    </xf>
    <xf numFmtId="165" fontId="3" fillId="6" borderId="4" xfId="0" applyNumberFormat="1" applyFont="1" applyFill="1" applyBorder="1" applyProtection="1"/>
    <xf numFmtId="164" fontId="3" fillId="3" borderId="1" xfId="0" applyNumberFormat="1" applyFont="1" applyFill="1" applyBorder="1" applyProtection="1">
      <protection locked="0"/>
    </xf>
    <xf numFmtId="20" fontId="3" fillId="6" borderId="29" xfId="0" applyNumberFormat="1" applyFont="1" applyFill="1" applyBorder="1" applyProtection="1">
      <protection locked="0"/>
    </xf>
    <xf numFmtId="20" fontId="3" fillId="5" borderId="1" xfId="0" applyNumberFormat="1" applyFont="1" applyFill="1" applyBorder="1" applyProtection="1">
      <protection locked="0"/>
    </xf>
    <xf numFmtId="0" fontId="3" fillId="5" borderId="1" xfId="0" applyFont="1" applyFill="1" applyBorder="1" applyProtection="1">
      <protection locked="0"/>
    </xf>
    <xf numFmtId="165" fontId="3" fillId="6" borderId="13" xfId="0" applyNumberFormat="1" applyFont="1" applyFill="1" applyBorder="1" applyProtection="1"/>
    <xf numFmtId="20" fontId="3" fillId="6" borderId="1" xfId="0" applyNumberFormat="1" applyFont="1" applyFill="1" applyBorder="1" applyProtection="1">
      <protection locked="0"/>
    </xf>
    <xf numFmtId="49" fontId="31" fillId="3" borderId="32" xfId="0" applyNumberFormat="1" applyFont="1" applyFill="1" applyBorder="1" applyAlignment="1" applyProtection="1">
      <alignment horizontal="left"/>
      <protection locked="0"/>
    </xf>
    <xf numFmtId="164" fontId="32" fillId="3" borderId="30" xfId="0" applyNumberFormat="1" applyFont="1" applyFill="1" applyBorder="1"/>
    <xf numFmtId="164" fontId="32" fillId="3" borderId="32" xfId="0" applyNumberFormat="1" applyFont="1" applyFill="1" applyBorder="1" applyProtection="1"/>
    <xf numFmtId="164" fontId="32" fillId="3" borderId="29" xfId="0" applyNumberFormat="1" applyFont="1" applyFill="1" applyBorder="1" applyProtection="1"/>
    <xf numFmtId="49" fontId="31" fillId="3" borderId="5" xfId="0" applyNumberFormat="1" applyFont="1" applyFill="1" applyBorder="1" applyAlignment="1" applyProtection="1">
      <alignment horizontal="left"/>
      <protection locked="0"/>
    </xf>
    <xf numFmtId="49" fontId="31" fillId="3" borderId="30" xfId="0" applyNumberFormat="1" applyFont="1" applyFill="1" applyBorder="1" applyAlignment="1" applyProtection="1">
      <alignment horizontal="left"/>
      <protection locked="0"/>
    </xf>
    <xf numFmtId="49" fontId="32" fillId="3" borderId="32" xfId="0" applyNumberFormat="1" applyFont="1" applyFill="1" applyBorder="1" applyProtection="1">
      <protection locked="0"/>
    </xf>
    <xf numFmtId="14" fontId="3" fillId="0" borderId="32" xfId="0" applyNumberFormat="1" applyFont="1" applyBorder="1"/>
    <xf numFmtId="0" fontId="15" fillId="0" borderId="0" xfId="0" applyFont="1" applyFill="1" applyBorder="1"/>
    <xf numFmtId="0" fontId="0" fillId="0" borderId="0" xfId="0" applyBorder="1" applyAlignment="1"/>
    <xf numFmtId="167" fontId="0" fillId="0" borderId="0" xfId="0" applyNumberFormat="1" applyAlignment="1" applyProtection="1">
      <alignment horizontal="right"/>
      <protection hidden="1"/>
    </xf>
    <xf numFmtId="14" fontId="0" fillId="0" borderId="0" xfId="0" applyNumberFormat="1"/>
    <xf numFmtId="0" fontId="1" fillId="5" borderId="1" xfId="0" applyFont="1" applyFill="1" applyBorder="1" applyProtection="1">
      <protection locked="0"/>
    </xf>
    <xf numFmtId="0" fontId="1" fillId="5" borderId="3" xfId="0" applyFont="1" applyFill="1" applyBorder="1" applyProtection="1">
      <protection locked="0"/>
    </xf>
    <xf numFmtId="0" fontId="1" fillId="5" borderId="3" xfId="0" applyFont="1" applyFill="1" applyBorder="1" applyAlignment="1" applyProtection="1">
      <alignment horizontal="left"/>
      <protection locked="0"/>
    </xf>
    <xf numFmtId="0" fontId="0" fillId="0" borderId="0" xfId="0" applyNumberFormat="1"/>
    <xf numFmtId="0" fontId="0" fillId="11" borderId="6" xfId="0" applyFill="1" applyBorder="1" applyAlignment="1"/>
    <xf numFmtId="0" fontId="0" fillId="11" borderId="0" xfId="0" applyFill="1" applyBorder="1" applyAlignment="1"/>
    <xf numFmtId="0" fontId="3" fillId="11" borderId="5" xfId="0" applyFont="1" applyFill="1" applyBorder="1" applyAlignment="1"/>
    <xf numFmtId="14" fontId="3" fillId="0" borderId="32" xfId="0" applyNumberFormat="1" applyFont="1" applyBorder="1" applyAlignment="1">
      <alignment horizontal="right"/>
    </xf>
    <xf numFmtId="20" fontId="1" fillId="5" borderId="3" xfId="0" applyNumberFormat="1" applyFont="1" applyFill="1" applyBorder="1" applyProtection="1">
      <protection locked="0"/>
    </xf>
    <xf numFmtId="20" fontId="1" fillId="5" borderId="1" xfId="0" applyNumberFormat="1" applyFont="1" applyFill="1" applyBorder="1" applyProtection="1">
      <protection locked="0"/>
    </xf>
    <xf numFmtId="14" fontId="3" fillId="0" borderId="5" xfId="0" applyNumberFormat="1" applyFont="1" applyBorder="1"/>
    <xf numFmtId="14" fontId="3" fillId="0" borderId="14" xfId="0" applyNumberFormat="1" applyFont="1" applyBorder="1" applyAlignment="1">
      <alignment horizontal="right"/>
    </xf>
    <xf numFmtId="49" fontId="1" fillId="5" borderId="1" xfId="0" applyNumberFormat="1" applyFont="1" applyFill="1" applyBorder="1" applyProtection="1">
      <protection locked="0"/>
    </xf>
    <xf numFmtId="49" fontId="14" fillId="3" borderId="18" xfId="0" applyNumberFormat="1" applyFont="1" applyFill="1" applyBorder="1" applyAlignment="1" applyProtection="1">
      <alignment horizontal="left"/>
    </xf>
    <xf numFmtId="49" fontId="14" fillId="3" borderId="0" xfId="0" applyNumberFormat="1" applyFont="1" applyFill="1" applyBorder="1" applyAlignment="1">
      <alignment horizontal="left"/>
    </xf>
    <xf numFmtId="49" fontId="14" fillId="3" borderId="6" xfId="0" applyNumberFormat="1" applyFont="1" applyFill="1" applyBorder="1" applyAlignment="1">
      <alignment horizontal="left"/>
    </xf>
    <xf numFmtId="49" fontId="14" fillId="3" borderId="5" xfId="0" applyNumberFormat="1" applyFont="1" applyFill="1" applyBorder="1" applyAlignment="1" applyProtection="1">
      <alignment horizontal="left"/>
      <protection locked="0"/>
    </xf>
    <xf numFmtId="49" fontId="14" fillId="3" borderId="5" xfId="0" applyNumberFormat="1" applyFont="1" applyFill="1" applyBorder="1" applyAlignment="1" applyProtection="1">
      <alignment horizontal="left"/>
    </xf>
    <xf numFmtId="49" fontId="14" fillId="3" borderId="19" xfId="0" applyNumberFormat="1" applyFont="1" applyFill="1" applyBorder="1" applyAlignment="1">
      <alignment horizontal="left"/>
    </xf>
    <xf numFmtId="2" fontId="1" fillId="0" borderId="10" xfId="0" applyNumberFormat="1" applyFont="1" applyFill="1" applyBorder="1" applyAlignment="1" applyProtection="1">
      <alignment horizontal="left" vertical="top"/>
    </xf>
    <xf numFmtId="0" fontId="1" fillId="0" borderId="8" xfId="0" applyFont="1" applyBorder="1" applyAlignment="1">
      <alignment horizontal="left" vertical="top"/>
    </xf>
    <xf numFmtId="0" fontId="1" fillId="0" borderId="11" xfId="0" applyFont="1" applyBorder="1" applyAlignment="1">
      <alignment horizontal="left" vertical="top"/>
    </xf>
    <xf numFmtId="49" fontId="14" fillId="3" borderId="14" xfId="0" applyNumberFormat="1" applyFont="1" applyFill="1" applyBorder="1" applyAlignment="1" applyProtection="1">
      <alignment horizontal="left"/>
    </xf>
    <xf numFmtId="49" fontId="14" fillId="3" borderId="1" xfId="0" applyNumberFormat="1" applyFont="1" applyFill="1" applyBorder="1" applyAlignment="1">
      <alignment horizontal="left"/>
    </xf>
    <xf numFmtId="49" fontId="14" fillId="3" borderId="15" xfId="0" applyNumberFormat="1" applyFont="1" applyFill="1" applyBorder="1" applyAlignment="1">
      <alignment horizontal="left"/>
    </xf>
    <xf numFmtId="0" fontId="1" fillId="0" borderId="16" xfId="0" applyFont="1" applyBorder="1" applyAlignment="1" applyProtection="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1" fillId="0" borderId="7" xfId="0" applyFont="1" applyBorder="1" applyAlignment="1" applyProtection="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49" fontId="14" fillId="3" borderId="12" xfId="0" applyNumberFormat="1" applyFont="1" applyFill="1" applyBorder="1" applyAlignment="1">
      <alignment horizontal="left"/>
    </xf>
    <xf numFmtId="49" fontId="0" fillId="0" borderId="1" xfId="0" applyNumberFormat="1" applyBorder="1" applyAlignment="1">
      <alignment horizontal="left"/>
    </xf>
    <xf numFmtId="49" fontId="0" fillId="0" borderId="13" xfId="0" applyNumberFormat="1" applyBorder="1" applyAlignment="1">
      <alignment horizontal="left"/>
    </xf>
    <xf numFmtId="2" fontId="1" fillId="0" borderId="2" xfId="0" applyNumberFormat="1" applyFont="1" applyFill="1" applyBorder="1" applyAlignment="1" applyProtection="1">
      <alignment horizontal="left" vertical="top"/>
    </xf>
    <xf numFmtId="0" fontId="1" fillId="0" borderId="17" xfId="0" applyFont="1" applyBorder="1" applyAlignment="1">
      <alignment horizontal="left" vertical="top"/>
    </xf>
    <xf numFmtId="164" fontId="24" fillId="3" borderId="22" xfId="0" applyNumberFormat="1" applyFont="1" applyFill="1" applyBorder="1" applyAlignment="1">
      <alignment horizontal="left"/>
    </xf>
    <xf numFmtId="164" fontId="2" fillId="0" borderId="21" xfId="0" applyNumberFormat="1" applyFont="1" applyBorder="1" applyAlignment="1">
      <alignment horizontal="left"/>
    </xf>
    <xf numFmtId="164" fontId="2" fillId="0" borderId="23" xfId="0" applyNumberFormat="1" applyFont="1" applyBorder="1" applyAlignment="1">
      <alignment horizontal="left"/>
    </xf>
    <xf numFmtId="164" fontId="2" fillId="0" borderId="24" xfId="0" applyNumberFormat="1" applyFont="1" applyBorder="1" applyAlignment="1">
      <alignment horizontal="left"/>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20" xfId="0" applyFont="1" applyBorder="1" applyAlignment="1">
      <alignment horizontal="left" vertical="top" wrapText="1"/>
    </xf>
    <xf numFmtId="0" fontId="1" fillId="0" borderId="21" xfId="0" applyFont="1" applyBorder="1" applyAlignment="1">
      <alignment horizontal="left" vertical="top" wrapText="1"/>
    </xf>
    <xf numFmtId="0" fontId="1" fillId="0" borderId="10" xfId="0" applyFont="1" applyFill="1" applyBorder="1" applyAlignment="1" applyProtection="1">
      <alignment horizontal="left" vertical="top"/>
      <protection locked="0"/>
    </xf>
    <xf numFmtId="0" fontId="0" fillId="0" borderId="8" xfId="0" applyBorder="1" applyAlignment="1">
      <alignment vertical="top"/>
    </xf>
    <xf numFmtId="0" fontId="0" fillId="0" borderId="9" xfId="0" applyBorder="1" applyAlignment="1">
      <alignment vertical="top"/>
    </xf>
    <xf numFmtId="164" fontId="14" fillId="3" borderId="22" xfId="0" applyNumberFormat="1" applyFont="1" applyFill="1" applyBorder="1" applyAlignment="1">
      <alignment horizontal="left" indent="1"/>
    </xf>
    <xf numFmtId="164" fontId="0" fillId="0" borderId="23" xfId="0" applyNumberFormat="1" applyBorder="1" applyAlignment="1"/>
    <xf numFmtId="164" fontId="0" fillId="0" borderId="21" xfId="0" applyNumberFormat="1" applyBorder="1" applyAlignment="1"/>
    <xf numFmtId="0" fontId="1" fillId="0" borderId="10" xfId="0" applyFont="1" applyBorder="1" applyAlignment="1" applyProtection="1">
      <alignment horizontal="left" vertical="top"/>
    </xf>
    <xf numFmtId="0" fontId="1" fillId="0" borderId="8" xfId="0" applyFont="1" applyFill="1" applyBorder="1" applyAlignment="1" applyProtection="1">
      <alignment horizontal="left" vertical="top"/>
      <protection locked="0"/>
    </xf>
    <xf numFmtId="0" fontId="0" fillId="0" borderId="11" xfId="0" applyBorder="1" applyAlignment="1">
      <alignment horizontal="left" vertical="top"/>
    </xf>
    <xf numFmtId="0" fontId="2" fillId="0" borderId="14" xfId="0" applyFont="1" applyBorder="1" applyAlignment="1" applyProtection="1">
      <alignment horizontal="left"/>
    </xf>
    <xf numFmtId="0" fontId="0" fillId="0" borderId="1" xfId="0" applyBorder="1" applyAlignment="1">
      <alignment horizontal="left"/>
    </xf>
    <xf numFmtId="0" fontId="0" fillId="0" borderId="13" xfId="0" applyBorder="1" applyAlignment="1">
      <alignment horizontal="left"/>
    </xf>
    <xf numFmtId="49" fontId="2" fillId="0" borderId="14" xfId="0" applyNumberFormat="1" applyFont="1" applyFill="1" applyBorder="1" applyAlignment="1" applyProtection="1">
      <alignment horizontal="left"/>
      <protection locked="0"/>
    </xf>
    <xf numFmtId="49" fontId="2" fillId="0" borderId="1" xfId="0" applyNumberFormat="1" applyFont="1" applyBorder="1" applyAlignment="1">
      <alignment horizontal="left"/>
    </xf>
    <xf numFmtId="49" fontId="2" fillId="0" borderId="13" xfId="0" applyNumberFormat="1" applyFont="1" applyBorder="1" applyAlignment="1">
      <alignment horizontal="left"/>
    </xf>
    <xf numFmtId="49" fontId="2" fillId="0" borderId="14" xfId="0" applyNumberFormat="1" applyFont="1" applyFill="1" applyBorder="1" applyAlignment="1" applyProtection="1">
      <alignment horizontal="left"/>
    </xf>
    <xf numFmtId="0" fontId="1" fillId="0" borderId="2" xfId="0" applyFont="1" applyBorder="1" applyAlignment="1" applyProtection="1">
      <alignment horizontal="left" vertical="top"/>
    </xf>
    <xf numFmtId="0" fontId="1" fillId="0" borderId="3" xfId="0" applyFont="1" applyFill="1" applyBorder="1" applyAlignment="1" applyProtection="1">
      <alignment horizontal="left" vertical="top"/>
      <protection locked="0"/>
    </xf>
    <xf numFmtId="2" fontId="0" fillId="0" borderId="3" xfId="0" applyNumberFormat="1" applyFill="1" applyBorder="1" applyAlignment="1" applyProtection="1">
      <alignment horizontal="left"/>
    </xf>
    <xf numFmtId="0" fontId="0" fillId="0" borderId="3" xfId="0" applyBorder="1" applyAlignment="1">
      <alignment horizontal="left"/>
    </xf>
    <xf numFmtId="0" fontId="0" fillId="0" borderId="4" xfId="0" applyBorder="1" applyAlignment="1">
      <alignment horizontal="left"/>
    </xf>
    <xf numFmtId="0" fontId="2" fillId="0" borderId="1" xfId="0" applyFont="1" applyBorder="1" applyAlignment="1">
      <alignment horizontal="left"/>
    </xf>
    <xf numFmtId="0" fontId="23" fillId="0" borderId="1" xfId="0" applyFont="1" applyBorder="1" applyAlignment="1" applyProtection="1">
      <alignment horizontal="left"/>
    </xf>
    <xf numFmtId="0" fontId="2" fillId="0" borderId="1" xfId="0" applyFont="1" applyFill="1" applyBorder="1" applyAlignment="1" applyProtection="1">
      <alignment horizontal="left"/>
      <protection locked="0"/>
    </xf>
    <xf numFmtId="0" fontId="15" fillId="0" borderId="0" xfId="0" applyFont="1" applyBorder="1" applyAlignment="1"/>
    <xf numFmtId="0" fontId="16" fillId="0" borderId="0" xfId="0" applyFont="1" applyAlignment="1"/>
    <xf numFmtId="49" fontId="2" fillId="0" borderId="14" xfId="0" applyNumberFormat="1" applyFont="1" applyBorder="1" applyAlignment="1" applyProtection="1">
      <alignment horizontal="left"/>
    </xf>
    <xf numFmtId="0" fontId="0" fillId="0" borderId="5" xfId="0" applyBorder="1" applyAlignment="1"/>
    <xf numFmtId="0" fontId="0" fillId="0" borderId="0" xfId="0" applyBorder="1" applyAlignment="1"/>
    <xf numFmtId="0" fontId="0" fillId="0" borderId="6" xfId="0" applyBorder="1" applyAlignment="1"/>
    <xf numFmtId="164" fontId="2" fillId="0" borderId="28" xfId="0" applyNumberFormat="1" applyFont="1" applyFill="1" applyBorder="1" applyAlignment="1" applyProtection="1"/>
    <xf numFmtId="0" fontId="2" fillId="0" borderId="26" xfId="0" applyFont="1" applyBorder="1" applyAlignment="1"/>
    <xf numFmtId="164" fontId="2" fillId="0" borderId="25" xfId="0" applyNumberFormat="1" applyFont="1" applyFill="1" applyBorder="1" applyAlignment="1" applyProtection="1"/>
    <xf numFmtId="0" fontId="2" fillId="0" borderId="28" xfId="0" applyFont="1" applyBorder="1" applyAlignment="1"/>
    <xf numFmtId="0" fontId="2" fillId="0" borderId="55" xfId="0" applyFont="1" applyBorder="1" applyAlignment="1"/>
    <xf numFmtId="164" fontId="2" fillId="0" borderId="51" xfId="0" applyNumberFormat="1" applyFont="1" applyFill="1" applyBorder="1" applyAlignment="1" applyProtection="1"/>
    <xf numFmtId="0" fontId="2" fillId="0" borderId="52" xfId="0" applyFont="1" applyBorder="1" applyAlignment="1"/>
    <xf numFmtId="164" fontId="2" fillId="0" borderId="54" xfId="0" applyNumberFormat="1" applyFont="1" applyFill="1" applyBorder="1" applyAlignment="1" applyProtection="1"/>
    <xf numFmtId="0" fontId="2" fillId="0" borderId="51" xfId="0" applyFont="1" applyBorder="1" applyAlignment="1"/>
    <xf numFmtId="0" fontId="2" fillId="0" borderId="56" xfId="0" applyFont="1" applyBorder="1" applyAlignment="1"/>
    <xf numFmtId="0" fontId="5" fillId="0" borderId="25" xfId="0" applyFont="1" applyBorder="1" applyAlignment="1" applyProtection="1"/>
    <xf numFmtId="0" fontId="20" fillId="0" borderId="26" xfId="0" applyFont="1" applyBorder="1" applyAlignment="1"/>
    <xf numFmtId="0" fontId="5" fillId="0" borderId="3" xfId="0" applyFont="1" applyFill="1" applyBorder="1" applyAlignment="1" applyProtection="1"/>
    <xf numFmtId="0" fontId="20" fillId="0" borderId="3" xfId="0" applyFont="1" applyFill="1" applyBorder="1" applyAlignment="1"/>
    <xf numFmtId="2" fontId="0" fillId="0" borderId="0" xfId="0" applyNumberFormat="1" applyFill="1" applyBorder="1" applyAlignment="1" applyProtection="1"/>
    <xf numFmtId="0" fontId="5" fillId="0" borderId="25" xfId="0" applyFont="1" applyFill="1" applyBorder="1" applyAlignment="1" applyProtection="1"/>
    <xf numFmtId="2" fontId="22" fillId="0" borderId="48" xfId="0" applyNumberFormat="1" applyFont="1" applyBorder="1" applyAlignment="1" applyProtection="1">
      <alignment horizontal="left" vertical="top" wrapText="1"/>
    </xf>
    <xf numFmtId="0" fontId="0" fillId="0" borderId="49" xfId="0" applyBorder="1" applyAlignment="1">
      <alignment horizontal="left" vertical="top"/>
    </xf>
    <xf numFmtId="0" fontId="0" fillId="0" borderId="50" xfId="0" applyBorder="1" applyAlignment="1">
      <alignment horizontal="left"/>
    </xf>
    <xf numFmtId="2" fontId="0" fillId="0" borderId="47" xfId="0" applyNumberFormat="1" applyBorder="1" applyAlignment="1">
      <alignment vertical="center"/>
    </xf>
    <xf numFmtId="0" fontId="0" fillId="0" borderId="53" xfId="0" applyBorder="1" applyAlignment="1">
      <alignment vertical="center"/>
    </xf>
    <xf numFmtId="0" fontId="3" fillId="0" borderId="28" xfId="0" applyFont="1" applyBorder="1" applyAlignment="1">
      <alignment horizontal="center"/>
    </xf>
    <xf numFmtId="0" fontId="3" fillId="0" borderId="26" xfId="0" applyFont="1" applyBorder="1" applyAlignment="1">
      <alignment horizontal="center"/>
    </xf>
    <xf numFmtId="164" fontId="3" fillId="0" borderId="25" xfId="0" applyNumberFormat="1" applyFont="1" applyBorder="1" applyAlignment="1" applyProtection="1">
      <alignment horizontal="center"/>
    </xf>
    <xf numFmtId="0" fontId="3" fillId="0" borderId="55" xfId="0" applyFont="1" applyBorder="1" applyAlignment="1">
      <alignment horizontal="center"/>
    </xf>
    <xf numFmtId="0" fontId="22" fillId="4" borderId="2" xfId="0" applyFont="1" applyFill="1" applyBorder="1" applyAlignment="1" applyProtection="1">
      <alignment vertical="top"/>
    </xf>
    <xf numFmtId="0" fontId="0" fillId="0" borderId="4" xfId="0" applyBorder="1" applyAlignment="1">
      <alignment vertical="top"/>
    </xf>
    <xf numFmtId="2" fontId="22" fillId="0" borderId="45" xfId="0" applyNumberFormat="1" applyFont="1" applyBorder="1" applyAlignment="1" applyProtection="1">
      <alignment horizontal="left" vertical="top" wrapText="1"/>
    </xf>
    <xf numFmtId="0" fontId="25" fillId="0" borderId="46" xfId="0" applyFont="1" applyBorder="1" applyAlignment="1">
      <alignment horizontal="left" vertical="top"/>
    </xf>
    <xf numFmtId="2" fontId="22" fillId="0" borderId="14" xfId="0" applyNumberFormat="1" applyFont="1" applyBorder="1" applyAlignment="1" applyProtection="1">
      <alignment horizontal="left" vertical="top" wrapText="1"/>
    </xf>
    <xf numFmtId="0" fontId="0" fillId="0" borderId="13" xfId="0" applyBorder="1" applyAlignment="1">
      <alignment horizontal="left" vertical="top"/>
    </xf>
    <xf numFmtId="164" fontId="2" fillId="0" borderId="25" xfId="0" applyNumberFormat="1" applyFont="1" applyBorder="1" applyAlignment="1" applyProtection="1"/>
    <xf numFmtId="0" fontId="0" fillId="0" borderId="26" xfId="0" applyBorder="1" applyAlignment="1"/>
    <xf numFmtId="164" fontId="2" fillId="0" borderId="51" xfId="0" applyNumberFormat="1" applyFont="1" applyBorder="1" applyAlignment="1" applyProtection="1"/>
    <xf numFmtId="0" fontId="0" fillId="0" borderId="52" xfId="0" applyBorder="1" applyAlignment="1"/>
    <xf numFmtId="2" fontId="22" fillId="0" borderId="25" xfId="0" applyNumberFormat="1" applyFont="1" applyBorder="1" applyAlignment="1" applyProtection="1">
      <alignment horizontal="left" vertical="top" wrapText="1"/>
    </xf>
    <xf numFmtId="0" fontId="0" fillId="0" borderId="26" xfId="0" applyBorder="1" applyAlignment="1">
      <alignment horizontal="left" vertical="top" wrapText="1"/>
    </xf>
    <xf numFmtId="0" fontId="16" fillId="0" borderId="0" xfId="0" applyFont="1" applyBorder="1" applyAlignment="1"/>
    <xf numFmtId="2" fontId="13" fillId="0" borderId="30" xfId="0" applyNumberFormat="1" applyFont="1" applyBorder="1" applyAlignment="1" applyProtection="1">
      <alignment vertical="top" wrapText="1"/>
    </xf>
    <xf numFmtId="0" fontId="11" fillId="0" borderId="29" xfId="0" applyFont="1" applyBorder="1" applyAlignment="1">
      <alignment vertical="top" wrapText="1"/>
    </xf>
    <xf numFmtId="0" fontId="1" fillId="0" borderId="1" xfId="0" applyFont="1" applyBorder="1" applyAlignment="1" applyProtection="1"/>
    <xf numFmtId="2" fontId="22" fillId="0" borderId="30" xfId="0" applyNumberFormat="1" applyFont="1" applyBorder="1" applyAlignment="1" applyProtection="1">
      <alignment vertical="top" wrapText="1"/>
    </xf>
    <xf numFmtId="2" fontId="22" fillId="0" borderId="4" xfId="0" applyNumberFormat="1" applyFont="1" applyBorder="1" applyAlignment="1" applyProtection="1">
      <alignment vertical="top" wrapText="1"/>
    </xf>
    <xf numFmtId="0" fontId="11" fillId="0" borderId="13" xfId="0" applyFont="1" applyBorder="1" applyAlignment="1">
      <alignment vertical="top" wrapText="1"/>
    </xf>
    <xf numFmtId="2" fontId="13" fillId="0" borderId="4" xfId="0" applyNumberFormat="1" applyFont="1" applyBorder="1" applyAlignment="1" applyProtection="1">
      <alignment vertical="top" wrapText="1"/>
    </xf>
    <xf numFmtId="0" fontId="13" fillId="0" borderId="13" xfId="0" applyFont="1" applyBorder="1" applyAlignment="1">
      <alignment vertical="top" wrapText="1"/>
    </xf>
    <xf numFmtId="2" fontId="22" fillId="0" borderId="2" xfId="0" applyNumberFormat="1" applyFont="1" applyBorder="1" applyAlignment="1" applyProtection="1">
      <alignment vertical="top" wrapText="1"/>
    </xf>
    <xf numFmtId="0" fontId="22" fillId="0" borderId="14" xfId="0" applyFont="1" applyBorder="1" applyAlignment="1">
      <alignment vertical="top" wrapText="1"/>
    </xf>
    <xf numFmtId="0" fontId="1" fillId="0" borderId="2" xfId="0" applyFont="1" applyFill="1" applyBorder="1" applyAlignment="1" applyProtection="1">
      <alignment horizontal="left" vertical="top"/>
      <protection locked="0"/>
    </xf>
    <xf numFmtId="2" fontId="0" fillId="0" borderId="2" xfId="0" applyNumberFormat="1" applyFill="1" applyBorder="1" applyAlignment="1" applyProtection="1">
      <alignment horizontal="left"/>
    </xf>
    <xf numFmtId="0" fontId="0" fillId="0" borderId="14" xfId="0" applyBorder="1" applyAlignment="1">
      <alignment horizontal="left"/>
    </xf>
    <xf numFmtId="0" fontId="2" fillId="0" borderId="14" xfId="0" applyFont="1" applyFill="1" applyBorder="1" applyAlignment="1" applyProtection="1">
      <alignment horizontal="left"/>
      <protection locked="0"/>
    </xf>
    <xf numFmtId="0" fontId="2" fillId="0" borderId="13" xfId="0" applyFont="1" applyBorder="1" applyAlignment="1">
      <alignment horizontal="left"/>
    </xf>
    <xf numFmtId="0" fontId="23" fillId="0" borderId="14" xfId="0" applyFont="1" applyBorder="1" applyAlignment="1" applyProtection="1">
      <alignment horizontal="left"/>
    </xf>
    <xf numFmtId="0" fontId="3" fillId="0" borderId="30" xfId="0" applyFont="1" applyFill="1" applyBorder="1" applyAlignment="1" applyProtection="1">
      <alignment horizontal="left" vertical="top"/>
    </xf>
    <xf numFmtId="0" fontId="3" fillId="0" borderId="29" xfId="0" applyFont="1" applyFill="1" applyBorder="1" applyAlignment="1" applyProtection="1">
      <alignment horizontal="left" vertical="top"/>
    </xf>
    <xf numFmtId="0" fontId="3" fillId="3" borderId="38" xfId="0" applyFont="1" applyFill="1" applyBorder="1" applyAlignment="1" applyProtection="1">
      <alignment horizontal="left"/>
    </xf>
    <xf numFmtId="0" fontId="3" fillId="3" borderId="39" xfId="0" applyFont="1" applyFill="1" applyBorder="1" applyAlignment="1" applyProtection="1">
      <alignment horizontal="left"/>
    </xf>
    <xf numFmtId="0" fontId="3" fillId="3" borderId="40" xfId="0" applyFont="1" applyFill="1" applyBorder="1" applyAlignment="1" applyProtection="1">
      <alignment horizontal="left"/>
    </xf>
    <xf numFmtId="0" fontId="10" fillId="0" borderId="25" xfId="0" applyFont="1" applyBorder="1" applyAlignment="1" applyProtection="1">
      <alignment horizontal="left"/>
    </xf>
    <xf numFmtId="0" fontId="11" fillId="0" borderId="28" xfId="0" applyFont="1" applyBorder="1" applyAlignment="1">
      <alignment horizontal="left"/>
    </xf>
    <xf numFmtId="0" fontId="11" fillId="0" borderId="26" xfId="0" applyFont="1" applyBorder="1" applyAlignment="1">
      <alignment horizontal="left"/>
    </xf>
    <xf numFmtId="0" fontId="1" fillId="0" borderId="1" xfId="0" applyFont="1" applyFill="1" applyBorder="1" applyAlignment="1" applyProtection="1"/>
    <xf numFmtId="0" fontId="3" fillId="0" borderId="1" xfId="0" applyFont="1" applyFill="1" applyBorder="1" applyAlignment="1"/>
    <xf numFmtId="0" fontId="12" fillId="0" borderId="31" xfId="0" applyFont="1" applyBorder="1" applyAlignment="1" applyProtection="1"/>
    <xf numFmtId="0" fontId="0" fillId="0" borderId="31" xfId="0" applyBorder="1" applyAlignment="1"/>
    <xf numFmtId="0" fontId="5" fillId="0" borderId="31" xfId="0" applyFont="1" applyFill="1" applyBorder="1" applyAlignment="1" applyProtection="1"/>
    <xf numFmtId="0" fontId="22" fillId="0" borderId="29" xfId="0" applyFont="1" applyBorder="1" applyAlignment="1">
      <alignment vertical="top" wrapText="1"/>
    </xf>
    <xf numFmtId="0" fontId="12" fillId="0" borderId="31" xfId="0" applyFont="1" applyFill="1" applyBorder="1" applyAlignment="1" applyProtection="1"/>
    <xf numFmtId="0" fontId="0" fillId="0" borderId="30" xfId="0" applyBorder="1" applyAlignment="1">
      <alignment horizontal="left" vertical="top"/>
    </xf>
    <xf numFmtId="0" fontId="0" fillId="0" borderId="29" xfId="0" applyBorder="1" applyAlignment="1">
      <alignment horizontal="left" vertical="top"/>
    </xf>
    <xf numFmtId="0" fontId="5" fillId="0" borderId="31" xfId="0" applyFont="1" applyBorder="1" applyAlignment="1" applyProtection="1"/>
    <xf numFmtId="0" fontId="1" fillId="4" borderId="1" xfId="0" applyFont="1" applyFill="1" applyBorder="1" applyAlignment="1" applyProtection="1">
      <protection hidden="1"/>
    </xf>
    <xf numFmtId="0" fontId="1" fillId="4" borderId="1" xfId="0" applyFont="1" applyFill="1" applyBorder="1" applyAlignment="1"/>
    <xf numFmtId="0" fontId="22" fillId="0" borderId="2" xfId="0" applyFont="1" applyBorder="1" applyAlignment="1" applyProtection="1">
      <alignment vertical="top" wrapText="1"/>
    </xf>
    <xf numFmtId="0" fontId="11" fillId="0" borderId="14" xfId="0" applyFont="1" applyBorder="1" applyAlignment="1">
      <alignment vertical="top" wrapText="1"/>
    </xf>
    <xf numFmtId="0" fontId="12" fillId="0" borderId="29" xfId="0" applyFont="1" applyBorder="1" applyAlignment="1" applyProtection="1"/>
    <xf numFmtId="0" fontId="0" fillId="0" borderId="29" xfId="0" applyBorder="1" applyAlignment="1"/>
    <xf numFmtId="0" fontId="0" fillId="0" borderId="30" xfId="0" applyFill="1" applyBorder="1" applyAlignment="1" applyProtection="1">
      <alignment horizontal="left" vertical="top"/>
    </xf>
    <xf numFmtId="0" fontId="0" fillId="0" borderId="29" xfId="0" applyFill="1" applyBorder="1" applyAlignment="1" applyProtection="1">
      <alignment horizontal="left" vertical="top"/>
    </xf>
    <xf numFmtId="166" fontId="3" fillId="0" borderId="30" xfId="0" applyNumberFormat="1" applyFont="1" applyFill="1" applyBorder="1" applyAlignment="1" applyProtection="1">
      <alignment horizontal="left" vertical="top"/>
    </xf>
    <xf numFmtId="166" fontId="3" fillId="0" borderId="29" xfId="0" applyNumberFormat="1" applyFont="1" applyFill="1" applyBorder="1" applyAlignment="1" applyProtection="1">
      <alignment horizontal="left" vertical="top"/>
    </xf>
    <xf numFmtId="0" fontId="0" fillId="3" borderId="35" xfId="0" applyFill="1" applyBorder="1" applyAlignment="1"/>
    <xf numFmtId="0" fontId="0" fillId="3" borderId="36" xfId="0" applyFill="1" applyBorder="1" applyAlignment="1"/>
    <xf numFmtId="0" fontId="0" fillId="3" borderId="37" xfId="0" applyFill="1" applyBorder="1" applyAlignment="1"/>
    <xf numFmtId="0" fontId="3" fillId="3" borderId="38" xfId="0" applyFont="1" applyFill="1" applyBorder="1" applyAlignment="1">
      <alignment horizontal="left"/>
    </xf>
    <xf numFmtId="0" fontId="0" fillId="3" borderId="39" xfId="0" applyFill="1" applyBorder="1" applyAlignment="1">
      <alignment horizontal="left"/>
    </xf>
    <xf numFmtId="0" fontId="0" fillId="3" borderId="40" xfId="0" applyFill="1" applyBorder="1" applyAlignment="1">
      <alignment horizontal="left"/>
    </xf>
    <xf numFmtId="0" fontId="3" fillId="3" borderId="35" xfId="0" applyFont="1" applyFill="1" applyBorder="1" applyAlignment="1" applyProtection="1">
      <alignment horizontal="left"/>
    </xf>
    <xf numFmtId="0" fontId="0" fillId="3" borderId="36" xfId="0" applyFill="1" applyBorder="1" applyAlignment="1">
      <alignment horizontal="left"/>
    </xf>
    <xf numFmtId="0" fontId="0" fillId="3" borderId="37" xfId="0" applyFill="1" applyBorder="1" applyAlignment="1">
      <alignment horizontal="left"/>
    </xf>
    <xf numFmtId="0" fontId="0" fillId="3" borderId="35" xfId="0" applyFill="1" applyBorder="1" applyAlignment="1" applyProtection="1"/>
    <xf numFmtId="0" fontId="0" fillId="3" borderId="38" xfId="0" applyFill="1" applyBorder="1" applyAlignment="1" applyProtection="1"/>
    <xf numFmtId="0" fontId="0" fillId="3" borderId="39" xfId="0" applyFill="1" applyBorder="1" applyAlignment="1"/>
    <xf numFmtId="0" fontId="0" fillId="3" borderId="40" xfId="0" applyFill="1" applyBorder="1" applyAlignment="1"/>
    <xf numFmtId="0" fontId="0" fillId="3" borderId="41" xfId="0" applyFill="1" applyBorder="1" applyAlignment="1" applyProtection="1"/>
    <xf numFmtId="0" fontId="0" fillId="3" borderId="42" xfId="0" applyFill="1" applyBorder="1" applyAlignment="1"/>
    <xf numFmtId="0" fontId="0" fillId="3" borderId="43" xfId="0" applyFill="1" applyBorder="1" applyAlignment="1"/>
    <xf numFmtId="0" fontId="0" fillId="0" borderId="28" xfId="0" applyBorder="1" applyAlignment="1">
      <alignment horizontal="left"/>
    </xf>
    <xf numFmtId="0" fontId="0" fillId="3" borderId="35" xfId="0" applyFont="1" applyFill="1" applyBorder="1" applyAlignment="1" applyProtection="1">
      <alignment horizontal="left"/>
    </xf>
    <xf numFmtId="17" fontId="3" fillId="11" borderId="5" xfId="0" applyNumberFormat="1" applyFont="1" applyFill="1" applyBorder="1" applyAlignment="1"/>
    <xf numFmtId="17" fontId="3" fillId="11" borderId="0" xfId="0" applyNumberFormat="1" applyFont="1" applyFill="1" applyBorder="1" applyAlignment="1"/>
    <xf numFmtId="17" fontId="3" fillId="11" borderId="6" xfId="0" applyNumberFormat="1" applyFont="1" applyFill="1" applyBorder="1" applyAlignment="1"/>
    <xf numFmtId="17" fontId="3" fillId="11" borderId="5" xfId="0" applyNumberFormat="1" applyFont="1" applyFill="1" applyBorder="1" applyAlignment="1">
      <alignment horizontal="left" vertical="top" wrapText="1"/>
    </xf>
    <xf numFmtId="0" fontId="0" fillId="11" borderId="0" xfId="0" applyFill="1" applyBorder="1" applyAlignment="1">
      <alignment horizontal="left" vertical="top" wrapText="1"/>
    </xf>
    <xf numFmtId="0" fontId="0" fillId="11" borderId="6" xfId="0" applyFill="1" applyBorder="1" applyAlignment="1">
      <alignment horizontal="left" vertical="top" wrapText="1"/>
    </xf>
    <xf numFmtId="0" fontId="0" fillId="0" borderId="0" xfId="0" applyAlignment="1"/>
    <xf numFmtId="0" fontId="0" fillId="3" borderId="5" xfId="0" applyFill="1" applyBorder="1" applyAlignment="1"/>
    <xf numFmtId="0" fontId="0" fillId="3" borderId="14" xfId="0" applyFill="1" applyBorder="1" applyAlignment="1"/>
    <xf numFmtId="0" fontId="0" fillId="0" borderId="1" xfId="0" applyBorder="1" applyAlignment="1"/>
    <xf numFmtId="0" fontId="0" fillId="0" borderId="13" xfId="0" applyBorder="1" applyAlignment="1"/>
    <xf numFmtId="0" fontId="0" fillId="3" borderId="2" xfId="0" applyFill="1" applyBorder="1" applyAlignment="1" applyProtection="1"/>
    <xf numFmtId="0" fontId="0" fillId="0" borderId="3" xfId="0" applyBorder="1" applyAlignment="1"/>
    <xf numFmtId="0" fontId="0" fillId="0" borderId="4" xfId="0" applyBorder="1" applyAlignment="1"/>
    <xf numFmtId="0" fontId="0" fillId="3" borderId="5" xfId="0" applyFill="1" applyBorder="1" applyAlignment="1" applyProtection="1"/>
    <xf numFmtId="0" fontId="0" fillId="3" borderId="14" xfId="0" applyFill="1" applyBorder="1" applyAlignment="1" applyProtection="1"/>
    <xf numFmtId="0" fontId="1" fillId="3" borderId="5" xfId="0" applyFont="1" applyFill="1" applyBorder="1" applyAlignment="1" applyProtection="1"/>
    <xf numFmtId="0" fontId="3" fillId="3" borderId="14" xfId="0" applyFont="1" applyFill="1" applyBorder="1" applyAlignment="1" applyProtection="1"/>
    <xf numFmtId="0" fontId="0" fillId="3" borderId="5" xfId="0" applyFill="1" applyBorder="1" applyAlignment="1" applyProtection="1">
      <alignment vertical="top" wrapText="1"/>
    </xf>
    <xf numFmtId="0" fontId="0" fillId="11" borderId="0" xfId="0" applyFill="1" applyBorder="1" applyAlignment="1"/>
    <xf numFmtId="0" fontId="0" fillId="11" borderId="6" xfId="0" applyFill="1" applyBorder="1" applyAlignment="1"/>
    <xf numFmtId="17" fontId="3" fillId="11" borderId="14" xfId="0" applyNumberFormat="1" applyFont="1" applyFill="1" applyBorder="1" applyAlignment="1"/>
    <xf numFmtId="0" fontId="0" fillId="11" borderId="1" xfId="0" applyFill="1" applyBorder="1" applyAlignment="1"/>
    <xf numFmtId="0" fontId="0" fillId="11" borderId="13" xfId="0" applyFill="1" applyBorder="1" applyAlignment="1"/>
    <xf numFmtId="17" fontId="0" fillId="11" borderId="14" xfId="0" applyNumberFormat="1" applyFill="1" applyBorder="1" applyAlignment="1"/>
    <xf numFmtId="0" fontId="3" fillId="3" borderId="5" xfId="0" applyFont="1" applyFill="1" applyBorder="1" applyAlignment="1" applyProtection="1"/>
    <xf numFmtId="0" fontId="3" fillId="3" borderId="2" xfId="0" applyFont="1" applyFill="1" applyBorder="1" applyAlignment="1" applyProtection="1"/>
    <xf numFmtId="49" fontId="0" fillId="3" borderId="14" xfId="0" applyNumberFormat="1" applyFill="1" applyBorder="1" applyAlignment="1"/>
    <xf numFmtId="0" fontId="0" fillId="11" borderId="2" xfId="0" applyFill="1" applyBorder="1" applyAlignment="1"/>
    <xf numFmtId="0" fontId="0" fillId="11" borderId="3" xfId="0" applyFill="1" applyBorder="1" applyAlignment="1"/>
    <xf numFmtId="0" fontId="0" fillId="11" borderId="4" xfId="0" applyFill="1" applyBorder="1" applyAlignment="1"/>
    <xf numFmtId="0" fontId="0" fillId="3" borderId="2" xfId="0" applyFill="1" applyBorder="1" applyAlignment="1"/>
    <xf numFmtId="0" fontId="3" fillId="11" borderId="2" xfId="0" applyFont="1" applyFill="1" applyBorder="1" applyAlignment="1"/>
    <xf numFmtId="0" fontId="3" fillId="11" borderId="3" xfId="0" applyFont="1" applyFill="1" applyBorder="1" applyAlignment="1"/>
    <xf numFmtId="0" fontId="3" fillId="11" borderId="4" xfId="0" applyFont="1" applyFill="1" applyBorder="1" applyAlignment="1"/>
    <xf numFmtId="0" fontId="3" fillId="11" borderId="14" xfId="0" applyFont="1" applyFill="1" applyBorder="1" applyAlignment="1"/>
    <xf numFmtId="0" fontId="3" fillId="11" borderId="1" xfId="0" applyFont="1" applyFill="1" applyBorder="1" applyAlignment="1"/>
    <xf numFmtId="0" fontId="3" fillId="11" borderId="13" xfId="0" applyFont="1" applyFill="1" applyBorder="1" applyAlignment="1"/>
    <xf numFmtId="0" fontId="0" fillId="11" borderId="5" xfId="0" applyFill="1" applyBorder="1" applyAlignment="1"/>
    <xf numFmtId="0" fontId="0" fillId="11" borderId="0" xfId="0" applyFill="1" applyAlignment="1"/>
    <xf numFmtId="17" fontId="3" fillId="11" borderId="0" xfId="0" applyNumberFormat="1" applyFont="1" applyFill="1" applyBorder="1" applyAlignment="1">
      <alignment horizontal="left" vertical="top" wrapText="1"/>
    </xf>
    <xf numFmtId="17" fontId="3" fillId="11" borderId="6" xfId="0" applyNumberFormat="1" applyFont="1" applyFill="1" applyBorder="1" applyAlignment="1">
      <alignment horizontal="left" vertical="top" wrapText="1"/>
    </xf>
    <xf numFmtId="17" fontId="0" fillId="11" borderId="5" xfId="0" applyNumberFormat="1" applyFill="1" applyBorder="1" applyAlignment="1"/>
    <xf numFmtId="0" fontId="19" fillId="0" borderId="1" xfId="0" applyFont="1" applyBorder="1" applyAlignment="1"/>
  </cellXfs>
  <cellStyles count="21">
    <cellStyle name="Följd hyperlänk" xfId="2" builtinId="9" hidden="1"/>
    <cellStyle name="Följd hyperlänk" xfId="4" builtinId="9" hidden="1"/>
    <cellStyle name="Följd hyperlänk" xfId="6" builtinId="9" hidden="1"/>
    <cellStyle name="Följd hyperlänk" xfId="8" builtinId="9" hidden="1"/>
    <cellStyle name="Följd hyperlänk" xfId="10" builtinId="9" hidden="1"/>
    <cellStyle name="Följd hyperlänk" xfId="12" builtinId="9" hidden="1"/>
    <cellStyle name="Följd hyperlänk" xfId="14" builtinId="9" hidden="1"/>
    <cellStyle name="Följd hyperlänk" xfId="16" builtinId="9" hidden="1"/>
    <cellStyle name="Följd hyperlänk" xfId="18" builtinId="9" hidden="1"/>
    <cellStyle name="Följd hyperlänk" xfId="20" builtinId="9" hidden="1"/>
    <cellStyle name="Hyperlänk" xfId="1" builtinId="8" hidden="1"/>
    <cellStyle name="Hyperlänk" xfId="3" builtinId="8" hidden="1"/>
    <cellStyle name="Hyperlänk" xfId="5" builtinId="8" hidden="1"/>
    <cellStyle name="Hyperlänk" xfId="7" builtinId="8" hidden="1"/>
    <cellStyle name="Hyperlänk" xfId="9" builtinId="8" hidden="1"/>
    <cellStyle name="Hyperlänk" xfId="11" builtinId="8" hidden="1"/>
    <cellStyle name="Hyperlänk" xfId="13" builtinId="8" hidden="1"/>
    <cellStyle name="Hyperlänk" xfId="15" builtinId="8" hidden="1"/>
    <cellStyle name="Hyperlänk" xfId="17" builtinId="8" hidden="1"/>
    <cellStyle name="Hyperlänk" xfId="19" builtinId="8" hidden="1"/>
    <cellStyle name="Normal" xfId="0" builtinId="0"/>
  </cellStyles>
  <dxfs count="542">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ill>
        <patternFill>
          <bgColor indexed="10"/>
        </patternFill>
      </fill>
    </dxf>
    <dxf>
      <font>
        <condense val="0"/>
        <extend val="0"/>
      </font>
      <fill>
        <patternFill>
          <bgColor indexed="10"/>
        </patternFill>
      </fill>
    </dxf>
    <dxf>
      <fill>
        <patternFill>
          <bgColor indexed="10"/>
        </patternFill>
      </fill>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
      <font>
        <condense val="0"/>
        <extend val="0"/>
        <color indexed="10"/>
      </font>
      <fill>
        <patternFill patternType="none">
          <bgColor indexed="65"/>
        </patternFill>
      </fill>
    </dxf>
    <dxf>
      <font>
        <b/>
        <i val="0"/>
        <condense val="0"/>
        <extend val="0"/>
        <u val="none"/>
        <color indexed="8"/>
      </font>
    </dxf>
    <dxf>
      <font>
        <b/>
        <i val="0"/>
        <condense val="0"/>
        <extend val="0"/>
        <u/>
        <color indexed="8"/>
      </font>
    </dxf>
    <dxf>
      <font>
        <b/>
        <i val="0"/>
        <condense val="0"/>
        <extend val="0"/>
        <u val="none"/>
        <color indexed="8"/>
      </font>
    </dxf>
    <dxf>
      <font>
        <b/>
        <i val="0"/>
        <condense val="0"/>
        <extend val="0"/>
        <u/>
        <color indexed="8"/>
      </font>
    </dxf>
    <dxf>
      <font>
        <condense val="0"/>
        <extend val="0"/>
      </font>
      <fill>
        <patternFill>
          <bgColor indexed="1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462066397105798E-2"/>
          <c:y val="0.08"/>
          <c:w val="0.89985430615351902"/>
          <c:h val="0.81702011145120201"/>
        </c:manualLayout>
      </c:layout>
      <c:barChart>
        <c:barDir val="col"/>
        <c:grouping val="clustered"/>
        <c:varyColors val="0"/>
        <c:ser>
          <c:idx val="0"/>
          <c:order val="0"/>
          <c:tx>
            <c:strRef>
              <c:f>'Tabell arbetstid &amp; flexsaldo'!$A$4</c:f>
              <c:strCache>
                <c:ptCount val="1"/>
                <c:pt idx="0">
                  <c:v>Arbetstid</c:v>
                </c:pt>
              </c:strCache>
            </c:strRef>
          </c:tx>
          <c:invertIfNegative val="0"/>
          <c:cat>
            <c:numRef>
              <c:f>'Tabell arbetstid &amp; flexsaldo'!$B$3:$BB$3</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'Tabell arbetstid &amp; flexsaldo'!$B$4:$BB$4</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0-A36B-E04F-99A9-306A546DFAC3}"/>
            </c:ext>
          </c:extLst>
        </c:ser>
        <c:dLbls>
          <c:showLegendKey val="0"/>
          <c:showVal val="0"/>
          <c:showCatName val="0"/>
          <c:showSerName val="0"/>
          <c:showPercent val="0"/>
          <c:showBubbleSize val="0"/>
        </c:dLbls>
        <c:gapWidth val="150"/>
        <c:axId val="-1513752592"/>
        <c:axId val="-1513750816"/>
      </c:barChart>
      <c:lineChart>
        <c:grouping val="standard"/>
        <c:varyColors val="0"/>
        <c:ser>
          <c:idx val="1"/>
          <c:order val="1"/>
          <c:tx>
            <c:strRef>
              <c:f>'Tabell arbetstid &amp; flexsaldo'!$A$6</c:f>
              <c:strCache>
                <c:ptCount val="1"/>
                <c:pt idx="0">
                  <c:v>Flexsaldo</c:v>
                </c:pt>
              </c:strCache>
            </c:strRef>
          </c:tx>
          <c:spPr>
            <a:ln>
              <a:solidFill>
                <a:srgbClr val="C0504D">
                  <a:shade val="95000"/>
                  <a:satMod val="105000"/>
                </a:srgbClr>
              </a:solidFill>
            </a:ln>
          </c:spPr>
          <c:marker>
            <c:symbol val="circle"/>
            <c:size val="3"/>
          </c:marker>
          <c:cat>
            <c:numRef>
              <c:f>'Tabell arbetstid &amp; flexsaldo'!$B$3:$BB$3</c:f>
              <c:numCache>
                <c:formatCode>General</c:formatCode>
                <c:ptCount val="5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numCache>
            </c:numRef>
          </c:cat>
          <c:val>
            <c:numRef>
              <c:f>'Tabell arbetstid &amp; flexsaldo'!$B$6:$BB$6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mooth val="0"/>
          <c:extLst>
            <c:ext xmlns:c16="http://schemas.microsoft.com/office/drawing/2014/chart" uri="{C3380CC4-5D6E-409C-BE32-E72D297353CC}">
              <c16:uniqueId val="{00000001-A36B-E04F-99A9-306A546DFAC3}"/>
            </c:ext>
          </c:extLst>
        </c:ser>
        <c:dLbls>
          <c:showLegendKey val="0"/>
          <c:showVal val="0"/>
          <c:showCatName val="0"/>
          <c:showSerName val="0"/>
          <c:showPercent val="0"/>
          <c:showBubbleSize val="0"/>
        </c:dLbls>
        <c:marker val="1"/>
        <c:smooth val="0"/>
        <c:axId val="-1513746752"/>
        <c:axId val="-1513748528"/>
      </c:lineChart>
      <c:catAx>
        <c:axId val="-1513752592"/>
        <c:scaling>
          <c:orientation val="minMax"/>
        </c:scaling>
        <c:delete val="0"/>
        <c:axPos val="b"/>
        <c:majorGridlines/>
        <c:numFmt formatCode="General" sourceLinked="1"/>
        <c:majorTickMark val="out"/>
        <c:minorTickMark val="none"/>
        <c:tickLblPos val="nextTo"/>
        <c:txPr>
          <a:bodyPr/>
          <a:lstStyle/>
          <a:p>
            <a:pPr>
              <a:defRPr sz="900"/>
            </a:pPr>
            <a:endParaRPr lang="sv-SE"/>
          </a:p>
        </c:txPr>
        <c:crossAx val="-1513750816"/>
        <c:crosses val="autoZero"/>
        <c:auto val="1"/>
        <c:lblAlgn val="ctr"/>
        <c:lblOffset val="100"/>
        <c:tickLblSkip val="1"/>
        <c:tickMarkSkip val="1"/>
        <c:noMultiLvlLbl val="0"/>
      </c:catAx>
      <c:valAx>
        <c:axId val="-1513750816"/>
        <c:scaling>
          <c:orientation val="minMax"/>
          <c:max val="3"/>
          <c:min val="0"/>
        </c:scaling>
        <c:delete val="0"/>
        <c:axPos val="l"/>
        <c:majorGridlines>
          <c:spPr>
            <a:ln>
              <a:solidFill>
                <a:schemeClr val="bg1">
                  <a:lumMod val="75000"/>
                </a:schemeClr>
              </a:solidFill>
            </a:ln>
          </c:spPr>
        </c:majorGridlines>
        <c:numFmt formatCode="[h]" sourceLinked="0"/>
        <c:majorTickMark val="out"/>
        <c:minorTickMark val="none"/>
        <c:tickLblPos val="nextTo"/>
        <c:crossAx val="-1513752592"/>
        <c:crosses val="autoZero"/>
        <c:crossBetween val="between"/>
        <c:majorUnit val="0.42"/>
      </c:valAx>
      <c:valAx>
        <c:axId val="-1513748528"/>
        <c:scaling>
          <c:orientation val="minMax"/>
          <c:max val="3"/>
          <c:min val="-1.5"/>
        </c:scaling>
        <c:delete val="0"/>
        <c:axPos val="r"/>
        <c:numFmt formatCode="[h];\-[h]" sourceLinked="0"/>
        <c:majorTickMark val="out"/>
        <c:minorTickMark val="none"/>
        <c:tickLblPos val="nextTo"/>
        <c:crossAx val="-1513746752"/>
        <c:crosses val="max"/>
        <c:crossBetween val="between"/>
        <c:majorUnit val="0.5"/>
      </c:valAx>
      <c:catAx>
        <c:axId val="-1513746752"/>
        <c:scaling>
          <c:orientation val="minMax"/>
        </c:scaling>
        <c:delete val="1"/>
        <c:axPos val="b"/>
        <c:numFmt formatCode="General" sourceLinked="1"/>
        <c:majorTickMark val="out"/>
        <c:minorTickMark val="none"/>
        <c:tickLblPos val="nextTo"/>
        <c:crossAx val="-1513748528"/>
        <c:crossesAt val="0"/>
        <c:auto val="1"/>
        <c:lblAlgn val="ctr"/>
        <c:lblOffset val="100"/>
        <c:noMultiLvlLbl val="0"/>
      </c:catAx>
      <c:spPr>
        <a:solidFill>
          <a:srgbClr val="FFFFBD"/>
        </a:solidFill>
        <a:ln>
          <a:solidFill>
            <a:schemeClr val="tx1"/>
          </a:solidFill>
        </a:ln>
      </c:spPr>
    </c:plotArea>
    <c:legend>
      <c:legendPos val="t"/>
      <c:overlay val="0"/>
    </c:legend>
    <c:plotVisOnly val="1"/>
    <c:dispBlanksAs val="gap"/>
    <c:showDLblsOverMax val="0"/>
  </c:chart>
  <c:spPr>
    <a:noFill/>
    <a:ln>
      <a:noFill/>
    </a:ln>
  </c:sp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sv-S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3.9044651430766297E-2"/>
          <c:y val="4.9815498154981597E-2"/>
          <c:w val="0.89022364125216003"/>
          <c:h val="0.92481549815498199"/>
        </c:manualLayout>
      </c:layout>
      <c:barChart>
        <c:barDir val="col"/>
        <c:grouping val="stacked"/>
        <c:varyColors val="0"/>
        <c:ser>
          <c:idx val="0"/>
          <c:order val="0"/>
          <c:tx>
            <c:strRef>
              <c:f>'Tabell ankomst &amp; avgång dag'!$D$6</c:f>
              <c:strCache>
                <c:ptCount val="1"/>
                <c:pt idx="0">
                  <c:v>Kom</c:v>
                </c:pt>
              </c:strCache>
            </c:strRef>
          </c:tx>
          <c:spPr>
            <a:noFill/>
            <a:ln w="47625">
              <a:noFill/>
            </a:ln>
          </c:spPr>
          <c:invertIfNegative val="0"/>
          <c:val>
            <c:numRef>
              <c:f>'Tabell ankomst &amp; avgång dag'!$D$7:$D$377</c:f>
              <c:numCache>
                <c:formatCode>h:mm</c:formatCode>
                <c:ptCount val="3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0-663B-9347-8DE1-343352272DDE}"/>
            </c:ext>
          </c:extLst>
        </c:ser>
        <c:ser>
          <c:idx val="1"/>
          <c:order val="1"/>
          <c:tx>
            <c:strRef>
              <c:f>'Tabell ankomst &amp; avgång dag'!$E$6</c:f>
              <c:strCache>
                <c:ptCount val="1"/>
                <c:pt idx="0">
                  <c:v>Gick</c:v>
                </c:pt>
              </c:strCache>
            </c:strRef>
          </c:tx>
          <c:spPr>
            <a:ln w="47625">
              <a:noFill/>
            </a:ln>
          </c:spPr>
          <c:invertIfNegative val="0"/>
          <c:val>
            <c:numRef>
              <c:f>'Tabell ankomst &amp; avgång dag'!$F$7:$F$377</c:f>
              <c:numCache>
                <c:formatCode>[h]:mm</c:formatCode>
                <c:ptCount val="371"/>
                <c:pt idx="0" formatCode="h:mm">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numCache>
            </c:numRef>
          </c:val>
          <c:extLst>
            <c:ext xmlns:c16="http://schemas.microsoft.com/office/drawing/2014/chart" uri="{C3380CC4-5D6E-409C-BE32-E72D297353CC}">
              <c16:uniqueId val="{00000001-663B-9347-8DE1-343352272DDE}"/>
            </c:ext>
          </c:extLst>
        </c:ser>
        <c:ser>
          <c:idx val="2"/>
          <c:order val="2"/>
          <c:invertIfNegative val="0"/>
          <c:dPt>
            <c:idx val="336"/>
            <c:invertIfNegative val="0"/>
            <c:bubble3D val="0"/>
            <c:spPr>
              <a:solidFill>
                <a:schemeClr val="bg1">
                  <a:lumMod val="75000"/>
                </a:schemeClr>
              </a:solidFill>
            </c:spPr>
            <c:extLst>
              <c:ext xmlns:c16="http://schemas.microsoft.com/office/drawing/2014/chart" uri="{C3380CC4-5D6E-409C-BE32-E72D297353CC}">
                <c16:uniqueId val="{00000003-663B-9347-8DE1-343352272DDE}"/>
              </c:ext>
            </c:extLst>
          </c:dPt>
          <c:val>
            <c:numRef>
              <c:f>'Tabell ankomst &amp; avgång dag'!$B$7:$B$377</c:f>
              <c:numCache>
                <c:formatCode>General</c:formatCode>
                <c:ptCount val="371"/>
                <c:pt idx="0">
                  <c:v>1</c:v>
                </c:pt>
                <c:pt idx="7">
                  <c:v>2</c:v>
                </c:pt>
                <c:pt idx="14">
                  <c:v>3</c:v>
                </c:pt>
                <c:pt idx="21">
                  <c:v>4</c:v>
                </c:pt>
                <c:pt idx="28">
                  <c:v>5</c:v>
                </c:pt>
                <c:pt idx="35">
                  <c:v>6</c:v>
                </c:pt>
                <c:pt idx="42">
                  <c:v>7</c:v>
                </c:pt>
                <c:pt idx="49">
                  <c:v>8</c:v>
                </c:pt>
                <c:pt idx="56">
                  <c:v>9</c:v>
                </c:pt>
                <c:pt idx="63">
                  <c:v>10</c:v>
                </c:pt>
                <c:pt idx="70">
                  <c:v>11</c:v>
                </c:pt>
                <c:pt idx="77">
                  <c:v>12</c:v>
                </c:pt>
                <c:pt idx="84">
                  <c:v>13</c:v>
                </c:pt>
                <c:pt idx="91">
                  <c:v>14</c:v>
                </c:pt>
                <c:pt idx="98">
                  <c:v>15</c:v>
                </c:pt>
                <c:pt idx="105">
                  <c:v>16</c:v>
                </c:pt>
                <c:pt idx="112">
                  <c:v>17</c:v>
                </c:pt>
                <c:pt idx="119">
                  <c:v>18</c:v>
                </c:pt>
                <c:pt idx="126">
                  <c:v>19</c:v>
                </c:pt>
                <c:pt idx="133">
                  <c:v>20</c:v>
                </c:pt>
                <c:pt idx="140">
                  <c:v>21</c:v>
                </c:pt>
                <c:pt idx="147">
                  <c:v>22</c:v>
                </c:pt>
                <c:pt idx="154">
                  <c:v>23</c:v>
                </c:pt>
                <c:pt idx="161">
                  <c:v>24</c:v>
                </c:pt>
                <c:pt idx="168">
                  <c:v>25</c:v>
                </c:pt>
                <c:pt idx="175">
                  <c:v>26</c:v>
                </c:pt>
                <c:pt idx="182">
                  <c:v>27</c:v>
                </c:pt>
                <c:pt idx="189">
                  <c:v>28</c:v>
                </c:pt>
                <c:pt idx="196">
                  <c:v>29</c:v>
                </c:pt>
                <c:pt idx="203">
                  <c:v>30</c:v>
                </c:pt>
                <c:pt idx="210">
                  <c:v>31</c:v>
                </c:pt>
                <c:pt idx="217">
                  <c:v>32</c:v>
                </c:pt>
                <c:pt idx="224">
                  <c:v>33</c:v>
                </c:pt>
                <c:pt idx="231">
                  <c:v>34</c:v>
                </c:pt>
                <c:pt idx="238">
                  <c:v>35</c:v>
                </c:pt>
                <c:pt idx="245">
                  <c:v>36</c:v>
                </c:pt>
                <c:pt idx="252">
                  <c:v>37</c:v>
                </c:pt>
                <c:pt idx="259">
                  <c:v>38</c:v>
                </c:pt>
                <c:pt idx="266">
                  <c:v>39</c:v>
                </c:pt>
                <c:pt idx="273">
                  <c:v>40</c:v>
                </c:pt>
                <c:pt idx="280">
                  <c:v>41</c:v>
                </c:pt>
                <c:pt idx="287">
                  <c:v>42</c:v>
                </c:pt>
                <c:pt idx="294">
                  <c:v>43</c:v>
                </c:pt>
                <c:pt idx="301">
                  <c:v>44</c:v>
                </c:pt>
                <c:pt idx="308">
                  <c:v>45</c:v>
                </c:pt>
                <c:pt idx="315">
                  <c:v>46</c:v>
                </c:pt>
                <c:pt idx="322">
                  <c:v>47</c:v>
                </c:pt>
                <c:pt idx="329">
                  <c:v>48</c:v>
                </c:pt>
                <c:pt idx="336">
                  <c:v>49</c:v>
                </c:pt>
                <c:pt idx="343">
                  <c:v>50</c:v>
                </c:pt>
                <c:pt idx="350">
                  <c:v>51</c:v>
                </c:pt>
                <c:pt idx="357">
                  <c:v>52</c:v>
                </c:pt>
                <c:pt idx="364">
                  <c:v>53</c:v>
                </c:pt>
              </c:numCache>
            </c:numRef>
          </c:val>
          <c:extLst>
            <c:ext xmlns:c16="http://schemas.microsoft.com/office/drawing/2014/chart" uri="{C3380CC4-5D6E-409C-BE32-E72D297353CC}">
              <c16:uniqueId val="{00000004-663B-9347-8DE1-343352272DDE}"/>
            </c:ext>
          </c:extLst>
        </c:ser>
        <c:dLbls>
          <c:showLegendKey val="0"/>
          <c:showVal val="0"/>
          <c:showCatName val="0"/>
          <c:showSerName val="0"/>
          <c:showPercent val="0"/>
          <c:showBubbleSize val="0"/>
        </c:dLbls>
        <c:gapWidth val="150"/>
        <c:overlap val="100"/>
        <c:axId val="-1513679872"/>
        <c:axId val="-1513677552"/>
      </c:barChart>
      <c:catAx>
        <c:axId val="-1513679872"/>
        <c:scaling>
          <c:orientation val="minMax"/>
        </c:scaling>
        <c:delete val="0"/>
        <c:axPos val="t"/>
        <c:numFmt formatCode="General" sourceLinked="1"/>
        <c:majorTickMark val="none"/>
        <c:minorTickMark val="none"/>
        <c:tickLblPos val="none"/>
        <c:crossAx val="-1513677552"/>
        <c:crosses val="autoZero"/>
        <c:auto val="0"/>
        <c:lblAlgn val="ctr"/>
        <c:lblOffset val="100"/>
        <c:tickLblSkip val="7"/>
        <c:tickMarkSkip val="1"/>
        <c:noMultiLvlLbl val="0"/>
      </c:catAx>
      <c:valAx>
        <c:axId val="-1513677552"/>
        <c:scaling>
          <c:orientation val="maxMin"/>
          <c:max val="1"/>
          <c:min val="0"/>
        </c:scaling>
        <c:delete val="0"/>
        <c:axPos val="l"/>
        <c:majorGridlines/>
        <c:numFmt formatCode="h\:mm" sourceLinked="0"/>
        <c:majorTickMark val="out"/>
        <c:minorTickMark val="none"/>
        <c:tickLblPos val="nextTo"/>
        <c:crossAx val="-1513679872"/>
        <c:crosses val="autoZero"/>
        <c:crossBetween val="between"/>
        <c:majorUnit val="8.3339999999999997E-2"/>
      </c:valAx>
      <c:spPr>
        <a:solidFill>
          <a:srgbClr val="FFFFBD"/>
        </a:solidFill>
        <a:ln>
          <a:solidFill>
            <a:schemeClr val="tx1"/>
          </a:solidFill>
        </a:ln>
      </c:spPr>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900545</xdr:colOff>
      <xdr:row>18</xdr:row>
      <xdr:rowOff>190500</xdr:rowOff>
    </xdr:from>
    <xdr:to>
      <xdr:col>15</xdr:col>
      <xdr:colOff>484910</xdr:colOff>
      <xdr:row>111</xdr:row>
      <xdr:rowOff>101600</xdr:rowOff>
    </xdr:to>
    <xdr:sp macro="" textlink="">
      <xdr:nvSpPr>
        <xdr:cNvPr id="11273" name="Rectangle 9">
          <a:extLst>
            <a:ext uri="{FF2B5EF4-FFF2-40B4-BE49-F238E27FC236}">
              <a16:creationId xmlns:a16="http://schemas.microsoft.com/office/drawing/2014/main" id="{00000000-0008-0000-0000-0000092C0000}"/>
            </a:ext>
          </a:extLst>
        </xdr:cNvPr>
        <xdr:cNvSpPr>
          <a:spLocks noChangeArrowheads="1"/>
        </xdr:cNvSpPr>
      </xdr:nvSpPr>
      <xdr:spPr bwMode="auto">
        <a:xfrm>
          <a:off x="1395845" y="4457700"/>
          <a:ext cx="9172865" cy="15995650"/>
        </a:xfrm>
        <a:prstGeom prst="rect">
          <a:avLst/>
        </a:prstGeom>
        <a:noFill/>
        <a:ln w="3175" cap="flat" cmpd="sng" algn="ctr">
          <a:solidFill>
            <a:srgbClr val="000000"/>
          </a:solidFill>
          <a:prstDash val="solid"/>
          <a:miter lim="800000"/>
          <a:headEnd type="none" w="med" len="med"/>
          <a:tailEnd type="none" w="med" len="med"/>
        </a:ln>
      </xdr:spPr>
      <xdr:txBody>
        <a:bodyPr vertOverflow="clip" wrap="square" lIns="180000" tIns="108000" rIns="180000" bIns="108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100" b="1" i="0" strike="noStrike">
              <a:solidFill>
                <a:srgbClr val="000090"/>
              </a:solidFill>
              <a:latin typeface="Verdana"/>
              <a:ea typeface="Verdana"/>
              <a:cs typeface="Verdana"/>
            </a:rPr>
            <a:t>INSTRUKTIONER TILL TIDRAPPORTERINGEN </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INSTRUKTION FÖR DETTA BLAD </a:t>
          </a:r>
          <a:r>
            <a:rPr lang="en-US" sz="1000" b="0" i="0" strike="noStrike">
              <a:solidFill>
                <a:srgbClr val="000000"/>
              </a:solidFill>
              <a:latin typeface="Verdana"/>
              <a:ea typeface="Verdana"/>
              <a:cs typeface="Verdana"/>
            </a:rPr>
            <a:t>     </a:t>
          </a:r>
        </a:p>
        <a:p>
          <a:pPr algn="l" rtl="0">
            <a:defRPr sz="1000"/>
          </a:pPr>
          <a:r>
            <a:rPr lang="en-US" sz="1000" b="0" i="0" strike="noStrike">
              <a:solidFill>
                <a:srgbClr val="000000"/>
              </a:solidFill>
              <a:latin typeface="Verdana"/>
              <a:ea typeface="Verdana"/>
              <a:cs typeface="Verdana"/>
            </a:rPr>
            <a:t>- Fyll endast i de gula fälten - de blanka innehåller formler.</a:t>
          </a:r>
        </a:p>
        <a:p>
          <a:pPr algn="l" rtl="0">
            <a:defRPr sz="1000"/>
          </a:pPr>
          <a:r>
            <a:rPr lang="en-US" sz="1000" b="0" i="0" strike="noStrike">
              <a:solidFill>
                <a:srgbClr val="000000"/>
              </a:solidFill>
              <a:latin typeface="Verdana"/>
              <a:ea typeface="Verdana"/>
              <a:cs typeface="Verdana"/>
            </a:rPr>
            <a:t>- Beräknade värden är kursiva.</a:t>
          </a:r>
        </a:p>
        <a:p>
          <a:pPr algn="l" rtl="0">
            <a:defRPr sz="1000"/>
          </a:pPr>
          <a:r>
            <a:rPr lang="en-US" sz="1000" b="0" i="0" strike="noStrike">
              <a:solidFill>
                <a:srgbClr val="000000"/>
              </a:solidFill>
              <a:latin typeface="Verdana"/>
              <a:ea typeface="Verdana"/>
              <a:cs typeface="Verdana"/>
            </a:rPr>
            <a:t>- Alla tidsangivelser ska skrivas i formatet t:mm (t.ex 8:00 för ankomst eller 0:30 för 30 minuters lunch).</a:t>
          </a:r>
        </a:p>
        <a:p>
          <a:pPr algn="l" rtl="0">
            <a:defRPr sz="1000"/>
          </a:pPr>
          <a:r>
            <a:rPr lang="en-US" sz="1000" b="0" i="0" strike="noStrike">
              <a:solidFill>
                <a:srgbClr val="000000"/>
              </a:solidFill>
              <a:latin typeface="Verdana"/>
              <a:ea typeface="Verdana"/>
              <a:cs typeface="Verdana"/>
            </a:rPr>
            <a:t>- Hantering av semester, halvdagar, annorlunda arbetstidfördelning o.d. framgår av nedanstående.</a:t>
          </a:r>
        </a:p>
        <a:p>
          <a:pPr algn="l" rtl="0">
            <a:defRPr sz="1000"/>
          </a:pPr>
          <a:r>
            <a:rPr lang="en-US" sz="1000" b="0" i="0" strike="noStrike">
              <a:solidFill>
                <a:srgbClr val="000000"/>
              </a:solidFill>
              <a:latin typeface="Verdana"/>
              <a:ea typeface="Verdana"/>
              <a:cs typeface="Verdana"/>
            </a:rPr>
            <a:t>- Saldon: för att mata in ett negativt saldo ovan på en Mac eller PC måste man mata in enligt formatet -"5:00" (alltså ett   </a:t>
          </a:r>
        </a:p>
        <a:p>
          <a:pPr algn="l" rtl="0">
            <a:defRPr sz="1000"/>
          </a:pPr>
          <a:r>
            <a:rPr lang="en-US" sz="1000" b="0" i="0" strike="noStrike">
              <a:solidFill>
                <a:srgbClr val="000000"/>
              </a:solidFill>
              <a:latin typeface="Verdana"/>
              <a:ea typeface="Verdana"/>
              <a:cs typeface="Verdana"/>
            </a:rPr>
            <a:t>  minustecken följt av ", tidsvärdet och ytterligare ett ").</a:t>
          </a:r>
        </a:p>
        <a:p>
          <a:pPr algn="l" rtl="0">
            <a:defRPr sz="1000"/>
          </a:pPr>
          <a:r>
            <a:rPr lang="en-US" sz="1000" b="0" i="0" strike="noStrike">
              <a:solidFill>
                <a:srgbClr val="000000"/>
              </a:solidFill>
              <a:latin typeface="Verdana"/>
              <a:ea typeface="Verdana"/>
              <a:cs typeface="Verdana"/>
            </a:rPr>
            <a:t>  För LibreOffice</a:t>
          </a:r>
          <a:r>
            <a:rPr lang="en-US" sz="1000" b="0" i="0" strike="noStrike" baseline="0">
              <a:solidFill>
                <a:srgbClr val="000000"/>
              </a:solidFill>
              <a:latin typeface="Verdana"/>
              <a:ea typeface="Verdana"/>
              <a:cs typeface="Verdana"/>
            </a:rPr>
            <a:t> </a:t>
          </a:r>
          <a:r>
            <a:rPr lang="en-US" sz="1000" b="0" i="0" strike="noStrike">
              <a:solidFill>
                <a:srgbClr val="000000"/>
              </a:solidFill>
              <a:latin typeface="Verdana"/>
              <a:ea typeface="Verdana"/>
              <a:cs typeface="Verdana"/>
            </a:rPr>
            <a:t>behövs inte detta, utan man skriver in t.ex -9:30</a:t>
          </a:r>
        </a:p>
        <a:p>
          <a:pPr algn="l" rtl="0">
            <a:defRPr sz="1000"/>
          </a:pPr>
          <a:r>
            <a:rPr lang="en-US" sz="1000" b="0" i="0" strike="noStrike">
              <a:solidFill>
                <a:srgbClr val="000000"/>
              </a:solidFill>
              <a:latin typeface="Verdana"/>
              <a:ea typeface="Verdana"/>
              <a:cs typeface="Verdana"/>
            </a:rPr>
            <a:t>- Vill man överföra tid från decimalt format i saldot  tar man den decimala minuttiden x 60 för att få antalet minuter rätt.</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INSTRUKTION FÖR VECKOBLADEN</a:t>
          </a:r>
          <a:endParaRPr lang="en-US" sz="1000" b="1" i="0" strike="noStrike">
            <a:solidFill>
              <a:srgbClr val="0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 Fyll endast i de gula fälten - de blanka innehåller formler.</a:t>
          </a:r>
        </a:p>
        <a:p>
          <a:pPr algn="l" rtl="0">
            <a:defRPr sz="1000"/>
          </a:pPr>
          <a:r>
            <a:rPr lang="en-US" sz="1000" b="0" i="0" strike="noStrike">
              <a:solidFill>
                <a:srgbClr val="000000"/>
              </a:solidFill>
              <a:latin typeface="Verdana"/>
              <a:ea typeface="Verdana"/>
              <a:cs typeface="Verdana"/>
            </a:rPr>
            <a:t>Varje veckoblad är indelat i Redovisning, Summering och Anteckningar.</a:t>
          </a:r>
        </a:p>
        <a:p>
          <a:pPr algn="l" rtl="0">
            <a:defRPr sz="1000"/>
          </a:pPr>
          <a:r>
            <a:rPr lang="en-US" sz="1000" b="0" i="0" strike="noStrike">
              <a:solidFill>
                <a:srgbClr val="000000"/>
              </a:solidFill>
              <a:latin typeface="Verdana"/>
              <a:ea typeface="Verdana"/>
              <a:cs typeface="Verdana"/>
            </a:rPr>
            <a:t>Vad deras fält betyder och hur de fylls i framgår av nedanstående.</a:t>
          </a:r>
        </a:p>
        <a:p>
          <a:pPr algn="l" rtl="0">
            <a:defRPr sz="1000"/>
          </a:pPr>
          <a:r>
            <a:rPr lang="en-US" sz="1000" b="0" i="0" strike="noStrike">
              <a:solidFill>
                <a:srgbClr val="000000"/>
              </a:solidFill>
              <a:latin typeface="Verdana"/>
              <a:ea typeface="Verdana"/>
              <a:cs typeface="Verdana"/>
            </a:rPr>
            <a:t>t.ex</a:t>
          </a:r>
        </a:p>
        <a:p>
          <a:pPr algn="l" rtl="0">
            <a:defRPr sz="1000"/>
          </a:pPr>
          <a:r>
            <a:rPr lang="en-US" sz="1000" b="1" i="0" strike="noStrike">
              <a:solidFill>
                <a:srgbClr val="000090"/>
              </a:solidFill>
              <a:latin typeface="Verdana"/>
              <a:ea typeface="Verdana"/>
              <a:cs typeface="Verdana"/>
            </a:rPr>
            <a:t>REDOVISNING </a:t>
          </a:r>
          <a:r>
            <a:rPr lang="en-US" sz="1000" b="0" i="0" strike="noStrike">
              <a:solidFill>
                <a:srgbClr val="000090"/>
              </a:solidFill>
              <a:latin typeface="Verdana"/>
              <a:ea typeface="Verdana"/>
              <a:cs typeface="Verdana"/>
            </a:rPr>
            <a:t>        </a:t>
          </a:r>
        </a:p>
        <a:p>
          <a:pPr algn="l" rtl="0">
            <a:defRPr sz="1000"/>
          </a:pPr>
          <a:r>
            <a:rPr lang="en-US" sz="1000" b="1" i="0" strike="noStrike">
              <a:solidFill>
                <a:srgbClr val="000000"/>
              </a:solidFill>
              <a:latin typeface="Verdana"/>
              <a:ea typeface="Verdana"/>
              <a:cs typeface="Verdana"/>
            </a:rPr>
            <a:t>Kom:</a:t>
          </a:r>
          <a:r>
            <a:rPr lang="en-US" sz="1000" b="0" i="0" strike="noStrike">
              <a:solidFill>
                <a:srgbClr val="000000"/>
              </a:solidFill>
              <a:latin typeface="Verdana"/>
              <a:ea typeface="Verdana"/>
              <a:cs typeface="Verdana"/>
            </a:rPr>
            <a:t> Skriv klockslag (t.ex.7:30) när du kom till arbetet.            </a:t>
          </a:r>
        </a:p>
        <a:p>
          <a:pPr algn="l" rtl="0">
            <a:defRPr sz="1000"/>
          </a:pPr>
          <a:r>
            <a:rPr lang="en-US" sz="1000" b="1" i="0" strike="noStrike">
              <a:solidFill>
                <a:srgbClr val="000000"/>
              </a:solidFill>
              <a:latin typeface="Verdana"/>
              <a:ea typeface="Verdana"/>
              <a:cs typeface="Verdana"/>
            </a:rPr>
            <a:t>Gick:</a:t>
          </a:r>
          <a:r>
            <a:rPr lang="en-US" sz="1000" b="0" i="0" strike="noStrike">
              <a:solidFill>
                <a:srgbClr val="000000"/>
              </a:solidFill>
              <a:latin typeface="Verdana"/>
              <a:ea typeface="Verdana"/>
              <a:cs typeface="Verdana"/>
            </a:rPr>
            <a:t> Skriv klockslag  (t.ex. 16:30) när du slutade arbeta.           </a:t>
          </a:r>
        </a:p>
        <a:p>
          <a:pPr algn="l" rtl="0">
            <a:defRPr sz="1000"/>
          </a:pPr>
          <a:r>
            <a:rPr lang="en-US" sz="1000" b="1" i="0" strike="noStrike">
              <a:solidFill>
                <a:srgbClr val="000000"/>
              </a:solidFill>
              <a:latin typeface="Verdana"/>
              <a:ea typeface="Verdana"/>
              <a:cs typeface="Verdana"/>
            </a:rPr>
            <a:t>Lunch:</a:t>
          </a:r>
          <a:r>
            <a:rPr lang="en-US" sz="1000" b="0" i="0" strike="noStrike">
              <a:solidFill>
                <a:srgbClr val="000000"/>
              </a:solidFill>
              <a:latin typeface="Verdana"/>
              <a:ea typeface="Verdana"/>
              <a:cs typeface="Verdana"/>
            </a:rPr>
            <a:t> Skriv hur lång lunch du tog. Minsta lunchtid är 30 minuter (skrivs som 0:30).</a:t>
          </a:r>
        </a:p>
        <a:p>
          <a:pPr algn="l" rtl="0">
            <a:defRPr sz="1000"/>
          </a:pPr>
          <a:r>
            <a:rPr lang="en-US" sz="1000" b="1" i="0" strike="noStrike">
              <a:solidFill>
                <a:srgbClr val="000000"/>
              </a:solidFill>
              <a:latin typeface="Verdana"/>
              <a:ea typeface="Verdana"/>
              <a:cs typeface="Verdana"/>
            </a:rPr>
            <a:t>Ej arbetstid:</a:t>
          </a:r>
          <a:r>
            <a:rPr lang="en-US" sz="1000" b="0" i="0" strike="noStrike">
              <a:solidFill>
                <a:srgbClr val="000000"/>
              </a:solidFill>
              <a:latin typeface="Verdana"/>
              <a:ea typeface="Verdana"/>
              <a:cs typeface="Verdana"/>
            </a:rPr>
            <a:t> Skriv hur lång tid du eventuellt inte arbetade under arbetstid, t.ex. för att uträtta ett ärende. </a:t>
          </a:r>
        </a:p>
        <a:p>
          <a:pPr algn="l" rtl="0">
            <a:defRPr sz="1000"/>
          </a:pPr>
          <a:r>
            <a:rPr lang="en-US" sz="1000" b="0" i="0" strike="noStrike">
              <a:solidFill>
                <a:srgbClr val="000000"/>
              </a:solidFill>
              <a:latin typeface="Verdana"/>
              <a:ea typeface="Verdana"/>
              <a:cs typeface="Verdana"/>
            </a:rPr>
            <a:t>Denna kan också användas för lunchtid för arbete på helg.</a:t>
          </a:r>
        </a:p>
        <a:p>
          <a:pPr algn="l" rtl="0">
            <a:defRPr sz="1000"/>
          </a:pPr>
          <a:r>
            <a:rPr lang="en-US" sz="1000" b="1" i="0" strike="noStrike">
              <a:solidFill>
                <a:srgbClr val="000000"/>
              </a:solidFill>
              <a:latin typeface="Verdana"/>
              <a:ea typeface="Verdana"/>
              <a:cs typeface="Verdana"/>
            </a:rPr>
            <a:t>Hemarbete:</a:t>
          </a:r>
          <a:r>
            <a:rPr lang="en-US" sz="1000" b="0" i="0" strike="noStrike">
              <a:solidFill>
                <a:srgbClr val="000000"/>
              </a:solidFill>
              <a:latin typeface="Verdana"/>
              <a:ea typeface="Verdana"/>
              <a:cs typeface="Verdana"/>
            </a:rPr>
            <a:t> Skriv hur lång tid du eventuellt jobbat hemma under dagen utöver den ovan redovisade. Skriv en not i anteckningarna.</a:t>
          </a:r>
        </a:p>
        <a:p>
          <a:pPr algn="l" rtl="0">
            <a:defRPr sz="1000"/>
          </a:pPr>
          <a:r>
            <a:rPr lang="en-US" sz="1000" b="0" i="0" strike="noStrike">
              <a:solidFill>
                <a:srgbClr val="000000"/>
              </a:solidFill>
              <a:latin typeface="Verdana"/>
              <a:ea typeface="Verdana"/>
              <a:cs typeface="Verdana"/>
            </a:rPr>
            <a:t> Här lägger du även in om du har gjort en jourutryckning, enligt jouravtal. Notera även detta i Anteckningar. Se även övertid.</a:t>
          </a:r>
        </a:p>
        <a:p>
          <a:pPr algn="l" rtl="0">
            <a:defRPr sz="1000"/>
          </a:pPr>
          <a:r>
            <a:rPr lang="en-US" sz="1000" b="1" i="0" strike="noStrike">
              <a:solidFill>
                <a:srgbClr val="000000"/>
              </a:solidFill>
              <a:latin typeface="Verdana"/>
              <a:ea typeface="Verdana"/>
              <a:cs typeface="Verdana"/>
            </a:rPr>
            <a:t>Frånvaro:</a:t>
          </a:r>
          <a:r>
            <a:rPr lang="en-US" sz="1000" b="0" i="0" strike="noStrike">
              <a:solidFill>
                <a:srgbClr val="000000"/>
              </a:solidFill>
              <a:latin typeface="Verdana"/>
              <a:ea typeface="Verdana"/>
              <a:cs typeface="Verdana"/>
            </a:rPr>
            <a:t> Avser tillfällen då frånvaron inte tas ut i flex, utan man lämnar in en blankett för t.ex. sjukdom, semester, tjänstledighet, VAB. Det gäller dock inte helgdagar eller klämdagar (se </a:t>
          </a:r>
          <a:r>
            <a:rPr lang="en-US" sz="1000" b="1" i="1" strike="noStrike">
              <a:solidFill>
                <a:srgbClr val="000000"/>
              </a:solidFill>
              <a:latin typeface="Verdana"/>
              <a:ea typeface="Verdana"/>
              <a:cs typeface="Verdana"/>
            </a:rPr>
            <a:t>Normalarbetstid</a:t>
          </a:r>
          <a:r>
            <a:rPr lang="en-US" sz="1000" b="0" i="0" strike="noStrike">
              <a:solidFill>
                <a:srgbClr val="000000"/>
              </a:solidFill>
              <a:latin typeface="Verdana"/>
              <a:ea typeface="Verdana"/>
              <a:cs typeface="Verdana"/>
            </a:rPr>
            <a:t>).</a:t>
          </a:r>
        </a:p>
        <a:p>
          <a:pPr algn="l" rtl="0">
            <a:defRPr sz="1000"/>
          </a:pPr>
          <a:r>
            <a:rPr lang="en-US" sz="1000" b="0" i="0" strike="noStrike">
              <a:solidFill>
                <a:srgbClr val="000000"/>
              </a:solidFill>
              <a:latin typeface="Verdana"/>
              <a:ea typeface="Verdana"/>
              <a:cs typeface="Verdana"/>
            </a:rPr>
            <a:t>Fyll i antal timmar och orsak (t.ex. 8:00, Semester).</a:t>
          </a:r>
        </a:p>
        <a:p>
          <a:pPr algn="l" rtl="0">
            <a:defRPr sz="1000"/>
          </a:pPr>
          <a:r>
            <a:rPr lang="en-US" sz="1000" b="0" i="0" strike="noStrike">
              <a:solidFill>
                <a:srgbClr val="000000"/>
              </a:solidFill>
              <a:latin typeface="Verdana"/>
              <a:ea typeface="Verdana"/>
              <a:cs typeface="Verdana"/>
            </a:rPr>
            <a:t>Fyll även i om du tagit din träningstimme i fältet "orsak", dock utan att fylla i frånvarotid. Träningstiden skall alltså ingå i din arbetstid.</a:t>
          </a:r>
        </a:p>
        <a:p>
          <a:pPr algn="l" rtl="0">
            <a:defRPr sz="1000"/>
          </a:pPr>
          <a:r>
            <a:rPr lang="en-US" sz="1000" b="1" i="0" strike="noStrike">
              <a:solidFill>
                <a:srgbClr val="000000"/>
              </a:solidFill>
              <a:latin typeface="Verdana"/>
              <a:ea typeface="Verdana"/>
              <a:cs typeface="Verdana"/>
            </a:rPr>
            <a:t>Kompdag:</a:t>
          </a:r>
          <a:r>
            <a:rPr lang="en-US" sz="1000" b="0" i="0" strike="noStrike">
              <a:solidFill>
                <a:srgbClr val="000000"/>
              </a:solidFill>
              <a:latin typeface="Verdana"/>
              <a:ea typeface="Verdana"/>
              <a:cs typeface="Verdana"/>
            </a:rPr>
            <a:t> Används för att markera att du tagit en hel dag ledigt som ska dras från ditt flexsaldo. </a:t>
          </a:r>
        </a:p>
        <a:p>
          <a:pPr algn="l" rtl="0">
            <a:defRPr sz="1000"/>
          </a:pPr>
          <a:r>
            <a:rPr lang="en-US" sz="1000" b="0" i="0" strike="noStrike">
              <a:solidFill>
                <a:srgbClr val="000000"/>
              </a:solidFill>
              <a:latin typeface="Verdana"/>
              <a:ea typeface="Verdana"/>
              <a:cs typeface="Verdana"/>
            </a:rPr>
            <a:t>Skriv "sjuk" om du varit sjuk en hel dag och vill att det ska dras från flexsaldot, eller "komp" om du tagit en hel kompdag. </a:t>
          </a:r>
        </a:p>
        <a:p>
          <a:pPr algn="l" rtl="0">
            <a:defRPr sz="1000"/>
          </a:pPr>
          <a:r>
            <a:rPr lang="en-US" sz="1000" b="0" i="0" strike="noStrike">
              <a:solidFill>
                <a:srgbClr val="000000"/>
              </a:solidFill>
              <a:latin typeface="Verdana"/>
              <a:ea typeface="Verdana"/>
              <a:cs typeface="Verdana"/>
            </a:rPr>
            <a:t>Kompdag tas ut i samråd med din chef.</a:t>
          </a:r>
        </a:p>
        <a:p>
          <a:pPr algn="l" rtl="0">
            <a:defRPr sz="1000"/>
          </a:pPr>
          <a:r>
            <a:rPr lang="en-US" sz="1000" b="1" i="0" strike="noStrike">
              <a:solidFill>
                <a:srgbClr val="000000"/>
              </a:solidFill>
              <a:latin typeface="Verdana"/>
              <a:ea typeface="Verdana"/>
              <a:cs typeface="Verdana"/>
            </a:rPr>
            <a:t>Normalarbetstid:</a:t>
          </a:r>
          <a:r>
            <a:rPr lang="en-US" sz="1000" b="0" i="0" strike="noStrike">
              <a:solidFill>
                <a:srgbClr val="000000"/>
              </a:solidFill>
              <a:latin typeface="Verdana"/>
              <a:ea typeface="Verdana"/>
              <a:cs typeface="Verdana"/>
            </a:rPr>
            <a:t> Detta är nominella arbetstiden för den aktuella dagen. </a:t>
          </a:r>
        </a:p>
        <a:p>
          <a:pPr algn="l" rtl="0">
            <a:defRPr sz="1000"/>
          </a:pPr>
          <a:r>
            <a:rPr lang="en-US" sz="1000" b="0" i="0" strike="noStrike">
              <a:solidFill>
                <a:srgbClr val="000000"/>
              </a:solidFill>
              <a:latin typeface="Verdana"/>
              <a:ea typeface="Verdana"/>
              <a:cs typeface="Verdana"/>
            </a:rPr>
            <a:t>För heltidsanställda är arbetstiden en normal arbetsvecka 40 timmar fördelad på 8 timmar per dag.</a:t>
          </a:r>
        </a:p>
        <a:p>
          <a:pPr algn="l" rtl="0">
            <a:defRPr sz="1000"/>
          </a:pPr>
          <a:r>
            <a:rPr lang="en-US" sz="1000" b="0" i="0" strike="noStrike">
              <a:solidFill>
                <a:srgbClr val="000000"/>
              </a:solidFill>
              <a:latin typeface="Verdana"/>
              <a:ea typeface="Verdana"/>
              <a:cs typeface="Verdana"/>
            </a:rPr>
            <a:t>För vissa grupper kan arbetstidsfördelningen per dag vara annorlunda, t.ex. 7 timmar en dag och 9 timmar följande dag.</a:t>
          </a:r>
        </a:p>
        <a:p>
          <a:pPr algn="l" rtl="0">
            <a:defRPr sz="1000"/>
          </a:pPr>
          <a:r>
            <a:rPr lang="en-US" sz="1000" b="0" i="0" strike="noStrike">
              <a:solidFill>
                <a:srgbClr val="000000"/>
              </a:solidFill>
              <a:latin typeface="Verdana"/>
              <a:ea typeface="Verdana"/>
              <a:cs typeface="Verdana"/>
            </a:rPr>
            <a:t>Undantaget från 40-timmarsregeln är de veckor som innefattar helgdagar och klämdagar, då normal arbetstid är reducerad.</a:t>
          </a:r>
        </a:p>
        <a:p>
          <a:pPr algn="l" rtl="0">
            <a:defRPr sz="1000"/>
          </a:pPr>
          <a:r>
            <a:rPr lang="en-US" sz="1000" b="0" i="0" strike="noStrike">
              <a:solidFill>
                <a:srgbClr val="000000"/>
              </a:solidFill>
              <a:latin typeface="Verdana"/>
              <a:ea typeface="Verdana"/>
              <a:cs typeface="Verdana"/>
            </a:rPr>
            <a:t>Vid deltidsanställning och annorlunda arbetstidsfördelning justerar den anställde själv sin normalarbetstid på arket.</a:t>
          </a:r>
        </a:p>
        <a:p>
          <a:pPr algn="l" rtl="0">
            <a:defRPr sz="1000"/>
          </a:pPr>
          <a:r>
            <a:rPr lang="en-US" sz="1000" b="0" i="0" strike="noStrike">
              <a:solidFill>
                <a:srgbClr val="000000"/>
              </a:solidFill>
              <a:latin typeface="Verdana"/>
              <a:ea typeface="Verdana"/>
              <a:cs typeface="Verdana"/>
            </a:rPr>
            <a:t>Se </a:t>
          </a:r>
          <a:r>
            <a:rPr lang="en-US" sz="1000" b="0" i="1" strike="noStrike" baseline="0">
              <a:solidFill>
                <a:srgbClr val="000000"/>
              </a:solidFill>
              <a:latin typeface="Verdana"/>
              <a:ea typeface="Verdana"/>
              <a:cs typeface="Verdana"/>
            </a:rPr>
            <a:t>Arbetstidsschema </a:t>
          </a:r>
          <a:r>
            <a:rPr lang="en-US" sz="1000" b="0" i="0" strike="noStrike" baseline="0">
              <a:solidFill>
                <a:srgbClr val="000000"/>
              </a:solidFill>
              <a:latin typeface="Verdana"/>
              <a:ea typeface="Verdana"/>
              <a:cs typeface="Verdana"/>
            </a:rPr>
            <a:t>på https://intra.kth.se/anstallning/anstallningsvillkor för att se normalarbetstid för procentsatser av deltidsanställning. </a:t>
          </a:r>
          <a:r>
            <a:rPr lang="en-US" sz="1000" b="0" i="0" strike="noStrike">
              <a:solidFill>
                <a:srgbClr val="000000"/>
              </a:solidFill>
              <a:latin typeface="Verdana"/>
              <a:ea typeface="Verdana"/>
              <a:cs typeface="Verdana"/>
            </a:rPr>
            <a:t>Normalarbetstiden för veckor med helgdagar och klämdagar är korrekt ifyllda på arket, annars kan detta justeras.</a:t>
          </a:r>
        </a:p>
        <a:p>
          <a:pPr algn="l" rtl="0">
            <a:defRPr sz="1000"/>
          </a:pPr>
          <a:r>
            <a:rPr lang="en-US" sz="1000" b="1" i="1" strike="noStrike">
              <a:solidFill>
                <a:srgbClr val="000000"/>
              </a:solidFill>
              <a:latin typeface="Verdana"/>
              <a:ea typeface="Verdana"/>
              <a:cs typeface="Verdana"/>
            </a:rPr>
            <a:t>Arbetad tid:</a:t>
          </a:r>
          <a:r>
            <a:rPr lang="en-US" sz="1000" b="0" i="0" strike="noStrike">
              <a:solidFill>
                <a:srgbClr val="000000"/>
              </a:solidFill>
              <a:latin typeface="Verdana"/>
              <a:ea typeface="Verdana"/>
              <a:cs typeface="Verdana"/>
            </a:rPr>
            <a:t> Här beräknas hur många timmar du har arbetat. Visas i timmar och minuter.         </a:t>
          </a:r>
        </a:p>
        <a:p>
          <a:pPr algn="l" rtl="0">
            <a:defRPr sz="1000"/>
          </a:pPr>
          <a:r>
            <a:rPr lang="en-US" sz="1000" b="1" i="0" strike="noStrike">
              <a:solidFill>
                <a:srgbClr val="000000"/>
              </a:solidFill>
              <a:latin typeface="Verdana"/>
              <a:ea typeface="Verdana"/>
              <a:cs typeface="Verdana"/>
            </a:rPr>
            <a:t>Enkel övertid: </a:t>
          </a:r>
          <a:r>
            <a:rPr lang="en-US" sz="1000" b="0" i="0" strike="noStrike">
              <a:solidFill>
                <a:srgbClr val="000000"/>
              </a:solidFill>
              <a:latin typeface="Verdana"/>
              <a:ea typeface="Verdana"/>
              <a:cs typeface="Verdana"/>
            </a:rPr>
            <a:t>Detta är beordrad övertid enligt nedan.</a:t>
          </a:r>
        </a:p>
        <a:p>
          <a:pPr algn="l" rtl="0">
            <a:defRPr sz="1000"/>
          </a:pPr>
          <a:r>
            <a:rPr lang="en-US" sz="1000" b="0" i="0">
              <a:effectLst/>
              <a:latin typeface="Verdana" charset="0"/>
              <a:ea typeface="Verdana" charset="0"/>
              <a:cs typeface="Verdana" charset="0"/>
            </a:rPr>
            <a:t>Enkel övertid avses övertidsarbete på annan tid än den som enligt nedan är kvalificerad övertid, efter att man fullgjort sina ordinarie åtta timmar.</a:t>
          </a:r>
        </a:p>
        <a:p>
          <a:pPr algn="l" rtl="0">
            <a:defRPr sz="1000"/>
          </a:pPr>
          <a:r>
            <a:rPr lang="en-US" sz="1000" b="0" i="0" strike="noStrike">
              <a:solidFill>
                <a:srgbClr val="000000"/>
              </a:solidFill>
              <a:latin typeface="Verdana"/>
              <a:ea typeface="Verdana"/>
              <a:cs typeface="Verdana"/>
            </a:rPr>
            <a:t>Skriv in om den arbetade tiden ska räknas som enkel övertid.</a:t>
          </a:r>
        </a:p>
        <a:p>
          <a:pPr algn="l" rtl="0">
            <a:defRPr sz="1000"/>
          </a:pPr>
          <a:r>
            <a:rPr lang="en-US" sz="1000" b="1" i="0" strike="noStrike">
              <a:solidFill>
                <a:srgbClr val="000000"/>
              </a:solidFill>
              <a:latin typeface="Verdana"/>
              <a:ea typeface="Verdana"/>
              <a:cs typeface="Verdana"/>
            </a:rPr>
            <a:t>Kvalificerad övertid:</a:t>
          </a:r>
          <a:r>
            <a:rPr lang="en-US" sz="1000" b="0" i="0" strike="noStrike">
              <a:solidFill>
                <a:srgbClr val="000000"/>
              </a:solidFill>
              <a:latin typeface="Verdana"/>
              <a:ea typeface="Verdana"/>
              <a:cs typeface="Verdana"/>
            </a:rPr>
            <a:t> Detta är beordrad övertid enligt nedan.</a:t>
          </a:r>
        </a:p>
        <a:p>
          <a:pPr algn="l" rtl="0">
            <a:defRPr sz="1000"/>
          </a:pPr>
          <a:r>
            <a:rPr lang="en-US" sz="1000" b="0" i="0" strike="noStrike">
              <a:solidFill>
                <a:srgbClr val="000000"/>
              </a:solidFill>
              <a:latin typeface="Verdana"/>
              <a:ea typeface="Verdana"/>
              <a:cs typeface="Verdana"/>
            </a:rPr>
            <a:t>Vardagar: 22.00-06.00 </a:t>
          </a:r>
        </a:p>
        <a:p>
          <a:pPr algn="l" rtl="0">
            <a:defRPr sz="1000"/>
          </a:pPr>
          <a:r>
            <a:rPr lang="en-US" sz="1000" b="0" i="0" strike="noStrike">
              <a:solidFill>
                <a:srgbClr val="000000"/>
              </a:solidFill>
              <a:latin typeface="Verdana"/>
              <a:ea typeface="Verdana"/>
              <a:cs typeface="Verdana"/>
            </a:rPr>
            <a:t>Vanlig helg: fredag 19:00 - måndag 07:00</a:t>
          </a:r>
        </a:p>
        <a:p>
          <a:pPr algn="l" rtl="0">
            <a:defRPr sz="1000"/>
          </a:pPr>
          <a:r>
            <a:rPr lang="en-US" sz="1000" b="0" i="0" strike="noStrike">
              <a:solidFill>
                <a:srgbClr val="000000"/>
              </a:solidFill>
              <a:latin typeface="Verdana"/>
              <a:ea typeface="Verdana"/>
              <a:cs typeface="Verdana"/>
            </a:rPr>
            <a:t>Andra helger: </a:t>
          </a:r>
        </a:p>
        <a:p>
          <a:pPr algn="l" rtl="0">
            <a:defRPr sz="1000"/>
          </a:pPr>
          <a:r>
            <a:rPr lang="en-US" sz="1000" b="0" i="0" strike="noStrike">
              <a:solidFill>
                <a:srgbClr val="000000"/>
              </a:solidFill>
              <a:latin typeface="Verdana"/>
              <a:ea typeface="Verdana"/>
              <a:cs typeface="Verdana"/>
            </a:rPr>
            <a:t>- mellan klockan 19.00 på dag före Trettondag Jul, Första Maj, Kristi Himmelsfärds dag eller Nationaldagen och klockan 07.00 närmast följande vardag</a:t>
          </a:r>
        </a:p>
        <a:p>
          <a:pPr algn="l" rtl="0">
            <a:defRPr sz="1000"/>
          </a:pPr>
          <a:r>
            <a:rPr lang="en-US" sz="1000" b="0" i="0" strike="noStrike">
              <a:solidFill>
                <a:srgbClr val="000000"/>
              </a:solidFill>
              <a:latin typeface="Verdana"/>
              <a:ea typeface="Verdana"/>
              <a:cs typeface="Verdana"/>
            </a:rPr>
            <a:t>- mellan klockan 19.00 på Skärtorsdagen och klockan 07.00 på dagen efter Annandag Påsk</a:t>
          </a:r>
        </a:p>
        <a:p>
          <a:pPr algn="l" rtl="0">
            <a:defRPr sz="1000"/>
          </a:pPr>
          <a:r>
            <a:rPr lang="en-US" sz="1000" b="0" i="0" strike="noStrike">
              <a:solidFill>
                <a:srgbClr val="000000"/>
              </a:solidFill>
              <a:latin typeface="Verdana"/>
              <a:ea typeface="Verdana"/>
              <a:cs typeface="Verdana"/>
            </a:rPr>
            <a:t>- mellan klockan 19.00 på dag före pingstafton, midsommarafton, julafton eller nyårsafton och klockan 07.00 på vardag närmast efter helgdagsafton</a:t>
          </a:r>
        </a:p>
        <a:p>
          <a:pPr algn="l" rtl="0">
            <a:defRPr sz="1000"/>
          </a:pPr>
          <a:r>
            <a:rPr lang="en-US" sz="1000" b="0" i="0" strike="noStrike">
              <a:solidFill>
                <a:srgbClr val="000000"/>
              </a:solidFill>
              <a:latin typeface="Verdana"/>
              <a:ea typeface="Verdana"/>
              <a:cs typeface="Verdana"/>
            </a:rPr>
            <a:t>Skriv in om den arbetade tiden ska räknas som kvalificerad övertid.</a:t>
          </a:r>
        </a:p>
        <a:p>
          <a:pPr algn="l" rtl="0">
            <a:defRPr sz="1000"/>
          </a:pPr>
          <a:r>
            <a:rPr lang="en-US" sz="1000" b="1" i="1" strike="noStrike">
              <a:solidFill>
                <a:srgbClr val="000000"/>
              </a:solidFill>
              <a:latin typeface="Verdana"/>
              <a:ea typeface="Verdana"/>
              <a:cs typeface="Verdana"/>
            </a:rPr>
            <a:t>Flex: </a:t>
          </a:r>
          <a:r>
            <a:rPr lang="en-US" sz="1000" b="0" i="0" strike="noStrike">
              <a:solidFill>
                <a:srgbClr val="000000"/>
              </a:solidFill>
              <a:latin typeface="Verdana"/>
              <a:ea typeface="Verdana"/>
              <a:cs typeface="Verdana"/>
            </a:rPr>
            <a:t>Här beräknas ditt flex för den aktuella dagen. Visas i timmar och minuter.</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000090"/>
              </a:solidFill>
              <a:latin typeface="Verdana"/>
              <a:ea typeface="Verdana"/>
              <a:cs typeface="Verdana"/>
            </a:rPr>
            <a:t>SUMMERING</a:t>
          </a:r>
        </a:p>
        <a:p>
          <a:pPr algn="l" rtl="0">
            <a:defRPr sz="1000"/>
          </a:pPr>
          <a:r>
            <a:rPr lang="en-US" sz="1000" b="1" i="1" strike="noStrike">
              <a:solidFill>
                <a:srgbClr val="000000"/>
              </a:solidFill>
              <a:latin typeface="Verdana"/>
              <a:ea typeface="Verdana"/>
              <a:cs typeface="Verdana"/>
            </a:rPr>
            <a:t>Totalt denna vecka: </a:t>
          </a:r>
          <a:r>
            <a:rPr lang="en-US" sz="1000" b="0" i="0" strike="noStrike">
              <a:solidFill>
                <a:srgbClr val="000000"/>
              </a:solidFill>
              <a:latin typeface="Verdana"/>
              <a:ea typeface="Verdana"/>
              <a:cs typeface="Verdana"/>
            </a:rPr>
            <a:t>Här beräknas summorna för de olika kolumnerna.</a:t>
          </a:r>
        </a:p>
        <a:p>
          <a:pPr algn="l" rtl="0">
            <a:defRPr sz="1000"/>
          </a:pPr>
          <a:r>
            <a:rPr lang="en-US" sz="1000" b="1" i="1" strike="noStrike">
              <a:solidFill>
                <a:srgbClr val="000000"/>
              </a:solidFill>
              <a:latin typeface="Verdana"/>
              <a:ea typeface="Verdana"/>
              <a:cs typeface="Verdana"/>
            </a:rPr>
            <a:t>Saldo från föregående vecka: </a:t>
          </a:r>
          <a:r>
            <a:rPr lang="en-US" sz="1000" b="0" i="0" strike="noStrike">
              <a:solidFill>
                <a:srgbClr val="000000"/>
              </a:solidFill>
              <a:latin typeface="Verdana"/>
              <a:ea typeface="Verdana"/>
              <a:cs typeface="Verdana"/>
            </a:rPr>
            <a:t>Här är saldo från föregående veckor införda för övertid och flex.</a:t>
          </a:r>
        </a:p>
        <a:p>
          <a:pPr algn="l" rtl="0">
            <a:defRPr sz="1000"/>
          </a:pPr>
          <a:r>
            <a:rPr lang="en-US" sz="1000" b="1" i="0" strike="noStrike">
              <a:solidFill>
                <a:srgbClr val="000000"/>
              </a:solidFill>
              <a:latin typeface="Verdana"/>
              <a:ea typeface="Verdana"/>
              <a:cs typeface="Verdana"/>
            </a:rPr>
            <a:t>Uttag i pengar:</a:t>
          </a:r>
          <a:r>
            <a:rPr lang="en-US" sz="1000" b="0" i="0" strike="noStrike">
              <a:solidFill>
                <a:srgbClr val="000000"/>
              </a:solidFill>
              <a:latin typeface="Verdana"/>
              <a:ea typeface="Verdana"/>
              <a:cs typeface="Verdana"/>
            </a:rPr>
            <a:t> Denna används för att skriva in hur många timmar av övertidssaldot som ska tas ut i pengar. </a:t>
          </a:r>
        </a:p>
        <a:p>
          <a:pPr algn="l" rtl="0">
            <a:defRPr sz="1000"/>
          </a:pPr>
          <a:r>
            <a:rPr lang="en-US" sz="1000" b="0" i="0" strike="noStrike">
              <a:solidFill>
                <a:srgbClr val="000000"/>
              </a:solidFill>
              <a:latin typeface="Verdana"/>
              <a:ea typeface="Verdana"/>
              <a:cs typeface="Verdana"/>
            </a:rPr>
            <a:t>Ifylles endast de veckor man valt att ta ut övertid, annars summeras den aktuella veckans övertid till respektive övertidssaldo.  </a:t>
          </a:r>
        </a:p>
        <a:p>
          <a:pPr algn="l" rtl="0">
            <a:defRPr sz="1000"/>
          </a:pPr>
          <a:r>
            <a:rPr lang="en-US" sz="1000" b="0" i="0" strike="noStrike">
              <a:solidFill>
                <a:srgbClr val="000000"/>
              </a:solidFill>
              <a:latin typeface="Verdana"/>
              <a:ea typeface="Verdana"/>
              <a:cs typeface="Verdana"/>
            </a:rPr>
            <a:t>Saldot för enkel och kvalificerad övertid minskas i motsvarande mån (1:1). Anges i timmar och minuter. </a:t>
          </a:r>
        </a:p>
        <a:p>
          <a:pPr algn="l" rtl="0">
            <a:defRPr sz="1000"/>
          </a:pPr>
          <a:r>
            <a:rPr lang="en-US" sz="1000" b="0" i="1" strike="noStrike">
              <a:solidFill>
                <a:srgbClr val="000000"/>
              </a:solidFill>
              <a:latin typeface="Verdana"/>
              <a:ea typeface="Verdana"/>
              <a:cs typeface="Verdana"/>
            </a:rPr>
            <a:t>Anmärkning:</a:t>
          </a:r>
          <a:r>
            <a:rPr lang="en-US" sz="1000" b="0" i="0" strike="noStrike">
              <a:solidFill>
                <a:srgbClr val="000000"/>
              </a:solidFill>
              <a:latin typeface="Verdana"/>
              <a:ea typeface="Verdana"/>
              <a:cs typeface="Verdana"/>
            </a:rPr>
            <a:t>tar man ut övertid i pengar skall en blankett fyllas i.</a:t>
          </a:r>
        </a:p>
        <a:p>
          <a:pPr algn="l" rtl="0">
            <a:defRPr sz="1000"/>
          </a:pPr>
          <a:r>
            <a:rPr lang="en-US" sz="1000" b="1" i="0" strike="noStrike">
              <a:solidFill>
                <a:srgbClr val="000000"/>
              </a:solidFill>
              <a:latin typeface="Verdana"/>
              <a:ea typeface="Verdana"/>
              <a:cs typeface="Verdana"/>
            </a:rPr>
            <a:t>Överfört till flextid:</a:t>
          </a:r>
          <a:r>
            <a:rPr lang="en-US" sz="1000" b="0" i="0" strike="noStrike">
              <a:solidFill>
                <a:srgbClr val="000000"/>
              </a:solidFill>
              <a:latin typeface="Verdana"/>
              <a:ea typeface="Verdana"/>
              <a:cs typeface="Verdana"/>
            </a:rPr>
            <a:t> Denna används för att föra över övertid till flexsaldot. </a:t>
          </a:r>
        </a:p>
        <a:p>
          <a:pPr algn="l" rtl="0">
            <a:defRPr sz="1000"/>
          </a:pPr>
          <a:r>
            <a:rPr lang="en-US" sz="1000" b="0" i="0" strike="noStrike">
              <a:solidFill>
                <a:srgbClr val="000000"/>
              </a:solidFill>
              <a:latin typeface="Verdana"/>
              <a:ea typeface="Verdana"/>
              <a:cs typeface="Verdana"/>
            </a:rPr>
            <a:t>Ifylles endast de veckor man valt att ta ut övertid, annars summeras den aktuella veckans övertid till respektive övertidssaldo.          </a:t>
          </a:r>
        </a:p>
        <a:p>
          <a:pPr algn="l" rtl="0">
            <a:defRPr sz="1000"/>
          </a:pPr>
          <a:r>
            <a:rPr lang="en-US" sz="1000" b="0" i="0" strike="noStrike">
              <a:solidFill>
                <a:srgbClr val="000000"/>
              </a:solidFill>
              <a:latin typeface="Verdana"/>
              <a:ea typeface="Verdana"/>
              <a:cs typeface="Verdana"/>
            </a:rPr>
            <a:t>Överföring från enkel övertid ger 1,5 x antal timmar vid överföring till flexsaldot och 2 x vid kvalificerad övertid.</a:t>
          </a:r>
        </a:p>
        <a:p>
          <a:pPr algn="l" rtl="0">
            <a:defRPr sz="1000"/>
          </a:pPr>
          <a:r>
            <a:rPr lang="en-US" sz="1000" b="1" i="1" strike="noStrike">
              <a:solidFill>
                <a:srgbClr val="000000"/>
              </a:solidFill>
              <a:latin typeface="Verdana"/>
              <a:ea typeface="Verdana"/>
              <a:cs typeface="Verdana"/>
            </a:rPr>
            <a:t>Saldo till nästa vecka: </a:t>
          </a:r>
          <a:r>
            <a:rPr lang="en-US" sz="1000" b="0" i="0" strike="noStrike">
              <a:solidFill>
                <a:srgbClr val="000000"/>
              </a:solidFill>
              <a:latin typeface="Verdana"/>
              <a:ea typeface="Verdana"/>
              <a:cs typeface="Verdana"/>
            </a:rPr>
            <a:t>Här beräknas saldo för övertid och flex som överförs till nästa vecka.</a:t>
          </a: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000090"/>
              </a:solidFill>
              <a:latin typeface="Verdana"/>
              <a:ea typeface="Verdana"/>
              <a:cs typeface="Verdana"/>
            </a:rPr>
            <a:t>ANTECKNINGAR</a:t>
          </a:r>
        </a:p>
        <a:p>
          <a:pPr algn="l" rtl="0">
            <a:defRPr sz="1000"/>
          </a:pPr>
          <a:r>
            <a:rPr lang="en-US" sz="1000" b="0" i="0" strike="noStrike">
              <a:solidFill>
                <a:srgbClr val="000000"/>
              </a:solidFill>
              <a:latin typeface="Verdana"/>
              <a:ea typeface="Verdana"/>
              <a:cs typeface="Verdana"/>
            </a:rPr>
            <a:t>Här kan du skriva om du vill förklara något i din tidsredovisning.</a:t>
          </a:r>
          <a:endParaRPr lang="en-US" sz="1000" b="1" i="0" strike="noStrike">
            <a:solidFill>
              <a:srgbClr val="0000D4"/>
            </a:solidFill>
            <a:latin typeface="Verdana"/>
            <a:ea typeface="Verdana"/>
            <a:cs typeface="Verdana"/>
          </a:endParaRPr>
        </a:p>
        <a:p>
          <a:pPr algn="l" rtl="0">
            <a:defRPr sz="1000"/>
          </a:pPr>
          <a:endParaRPr lang="en-US" sz="1000" b="0" i="0" strike="noStrike">
            <a:solidFill>
              <a:srgbClr val="000000"/>
            </a:solidFill>
            <a:latin typeface="Verdana"/>
            <a:ea typeface="Verdana"/>
            <a:cs typeface="Verdana"/>
          </a:endParaRPr>
        </a:p>
        <a:p>
          <a:pPr algn="l" rtl="0">
            <a:defRPr sz="1000"/>
          </a:pPr>
          <a:r>
            <a:rPr lang="en-US" sz="1000" b="1" i="0" strike="noStrike">
              <a:solidFill>
                <a:srgbClr val="900000"/>
              </a:solidFill>
              <a:latin typeface="Verdana"/>
              <a:ea typeface="Verdana"/>
              <a:cs typeface="Verdana"/>
            </a:rPr>
            <a:t>ARBETSTID</a:t>
          </a:r>
          <a:endParaRPr lang="en-US" sz="1000" b="0" i="0" strike="noStrike">
            <a:solidFill>
              <a:srgbClr val="900000"/>
            </a:solidFill>
            <a:latin typeface="Verdana"/>
            <a:ea typeface="Verdana"/>
            <a:cs typeface="Verdana"/>
          </a:endParaRPr>
        </a:p>
        <a:p>
          <a:pPr algn="l" rtl="0">
            <a:defRPr sz="1000"/>
          </a:pPr>
          <a:r>
            <a:rPr lang="en-US" sz="1000" b="0" i="0" strike="noStrike">
              <a:solidFill>
                <a:srgbClr val="000000"/>
              </a:solidFill>
              <a:latin typeface="Verdana"/>
              <a:ea typeface="Verdana"/>
              <a:cs typeface="Verdana"/>
            </a:rPr>
            <a:t>Ur KTH-handboken (https://intra.kth.se/anstallning/anstallningsvillkor):</a:t>
          </a:r>
        </a:p>
        <a:p>
          <a:pPr algn="l" rtl="0">
            <a:defRPr sz="1000"/>
          </a:pPr>
          <a:r>
            <a:rPr lang="en-US" sz="1000" b="1" i="0" strike="noStrike">
              <a:solidFill>
                <a:srgbClr val="000000"/>
              </a:solidFill>
              <a:latin typeface="Verdana"/>
              <a:ea typeface="Verdana"/>
              <a:cs typeface="Verdana"/>
            </a:rPr>
            <a:t>Teknisk och administrativ personal</a:t>
          </a:r>
        </a:p>
        <a:p>
          <a:pPr algn="l" rtl="0">
            <a:defRPr sz="1000"/>
          </a:pPr>
          <a:r>
            <a:rPr lang="en-US" sz="1000" b="0" i="0" strike="noStrike">
              <a:solidFill>
                <a:srgbClr val="000000"/>
              </a:solidFill>
              <a:latin typeface="Verdana"/>
              <a:ea typeface="Verdana"/>
              <a:cs typeface="Verdana"/>
            </a:rPr>
            <a:t>För medarbetare som arbetar heltid är den ordinarie arbetstiden 40 timmar per vecka och flextid tillämpas. Lördagar, söndagar och helgdagar, Sveriges nationaldag (6 juni), midsommarafton, julafton och nyårsafton är arbetsfria dagar då de infaller på en vardag. Klämdag (arbetsdag mellan två arbetsfria dagar) är också arbetsfri dag och behöver inte arbetas in.</a:t>
          </a:r>
        </a:p>
        <a:p>
          <a:pPr algn="l" rtl="0">
            <a:defRPr sz="1000"/>
          </a:pPr>
          <a:endParaRPr lang="en-US" sz="1000" b="0" i="0" strike="noStrike">
            <a:solidFill>
              <a:srgbClr val="000000"/>
            </a:solidFill>
            <a:latin typeface="Verdana"/>
            <a:ea typeface="Verdana"/>
            <a:cs typeface="Verdana"/>
          </a:endParaRPr>
        </a:p>
        <a:p>
          <a:pPr algn="l" rtl="0">
            <a:defRPr sz="1000"/>
          </a:pPr>
          <a:endParaRPr lang="en-US" sz="1000" b="0" i="0" strike="noStrike">
            <a:solidFill>
              <a:srgbClr val="000000"/>
            </a:solidFill>
            <a:latin typeface="Verdana"/>
            <a:ea typeface="Verdana"/>
            <a:cs typeface="Verdan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000" b="1" i="0" strike="noStrike">
              <a:solidFill>
                <a:schemeClr val="accent2">
                  <a:lumMod val="75000"/>
                </a:schemeClr>
              </a:solidFill>
              <a:latin typeface="Verdana" panose="020B0604030504040204" pitchFamily="34" charset="0"/>
              <a:ea typeface="Verdana" panose="020B0604030504040204" pitchFamily="34" charset="0"/>
              <a:cs typeface="Verdana"/>
            </a:rPr>
            <a:t>ÅRETS HELGER OCH LEDIGHETER</a:t>
          </a:r>
          <a:endParaRPr lang="en-US" sz="1000" b="1" i="0" strike="noStrike">
            <a:solidFill>
              <a:srgbClr val="953735"/>
            </a:solidFill>
            <a:latin typeface="Verdana" panose="020B0604030504040204" pitchFamily="34" charset="0"/>
            <a:ea typeface="Verdana" panose="020B0604030504040204" pitchFamily="34" charset="0"/>
            <a:cs typeface="Verdana"/>
          </a:endParaRPr>
        </a:p>
        <a:p>
          <a:pPr algn="l" rtl="0">
            <a:defRPr sz="1000"/>
          </a:pPr>
          <a:r>
            <a:rPr lang="en-US" sz="1000" b="0" i="0">
              <a:effectLst/>
              <a:latin typeface="Verdana" panose="020B0604030504040204" pitchFamily="34" charset="0"/>
              <a:ea typeface="Verdana" panose="020B0604030504040204" pitchFamily="34" charset="0"/>
              <a:cs typeface="Verdana" charset="0"/>
            </a:rPr>
            <a:t>Trettondagen, 7 januari</a:t>
          </a:r>
        </a:p>
        <a:p>
          <a:pPr algn="l" rtl="0">
            <a:defRPr sz="1000"/>
          </a:pPr>
          <a:r>
            <a:rPr lang="en-US" sz="1000" b="0" i="0">
              <a:effectLst/>
              <a:latin typeface="Verdana" panose="020B0604030504040204" pitchFamily="34" charset="0"/>
              <a:ea typeface="Verdana" panose="020B0604030504040204" pitchFamily="34" charset="0"/>
              <a:cs typeface="Verdana" charset="0"/>
            </a:rPr>
            <a:t>Långfredag, 15 april</a:t>
          </a:r>
        </a:p>
        <a:p>
          <a:pPr algn="l" rtl="0">
            <a:defRPr sz="1000"/>
          </a:pPr>
          <a:r>
            <a:rPr lang="en-US" sz="1000" b="0" i="0">
              <a:effectLst/>
              <a:latin typeface="Verdana" panose="020B0604030504040204" pitchFamily="34" charset="0"/>
              <a:ea typeface="Verdana" panose="020B0604030504040204" pitchFamily="34" charset="0"/>
              <a:cs typeface="Verdana" charset="0"/>
            </a:rPr>
            <a:t>Annandag påsk, 18 april </a:t>
          </a:r>
        </a:p>
        <a:p>
          <a:pPr algn="l" rtl="0">
            <a:defRPr sz="1000"/>
          </a:pPr>
          <a:r>
            <a:rPr lang="en-US" sz="1000" b="0" i="0">
              <a:effectLst/>
              <a:latin typeface="Verdana" panose="020B0604030504040204" pitchFamily="34" charset="0"/>
              <a:ea typeface="Verdana" panose="020B0604030504040204" pitchFamily="34" charset="0"/>
              <a:cs typeface="Verdana" charset="0"/>
            </a:rPr>
            <a:t>Kristi Himmelsfärd, 26 maj </a:t>
          </a:r>
        </a:p>
        <a:p>
          <a:pPr algn="l" rtl="0">
            <a:defRPr sz="1000"/>
          </a:pPr>
          <a:r>
            <a:rPr lang="en-US" sz="1000" b="0" i="0">
              <a:effectLst/>
              <a:latin typeface="Verdana" panose="020B0604030504040204" pitchFamily="34" charset="0"/>
              <a:ea typeface="Verdana" panose="020B0604030504040204" pitchFamily="34" charset="0"/>
              <a:cs typeface="Verdana" charset="0"/>
            </a:rPr>
            <a:t>Nationaldagen, 6 juni</a:t>
          </a:r>
        </a:p>
        <a:p>
          <a:pPr algn="l" rtl="0">
            <a:defRPr sz="1000"/>
          </a:pPr>
          <a:r>
            <a:rPr lang="en-US" sz="1000" b="0" i="0">
              <a:effectLst/>
              <a:latin typeface="Verdana" panose="020B0604030504040204" pitchFamily="34" charset="0"/>
              <a:ea typeface="Verdana" panose="020B0604030504040204" pitchFamily="34" charset="0"/>
              <a:cs typeface="Verdana" charset="0"/>
            </a:rPr>
            <a:t>Midsommarafton, 24 juni</a:t>
          </a:r>
        </a:p>
        <a:p>
          <a:pPr algn="l" rtl="0">
            <a:defRPr sz="1000"/>
          </a:pPr>
          <a:r>
            <a:rPr lang="en-US" sz="1000" b="0" i="0">
              <a:effectLst/>
              <a:latin typeface="Verdana" panose="020B0604030504040204" pitchFamily="34" charset="0"/>
              <a:ea typeface="Verdana" panose="020B0604030504040204" pitchFamily="34" charset="0"/>
              <a:cs typeface="Verdana" charset="0"/>
            </a:rPr>
            <a:t>Alla helgons dag, 5 november</a:t>
          </a:r>
        </a:p>
        <a:p>
          <a:pPr algn="l" rtl="0">
            <a:defRPr sz="1000"/>
          </a:pPr>
          <a:r>
            <a:rPr lang="en-US" sz="1000" b="0" i="0">
              <a:effectLst/>
              <a:latin typeface="Verdana" panose="020B0604030504040204" pitchFamily="34" charset="0"/>
              <a:ea typeface="Verdana" panose="020B0604030504040204" pitchFamily="34" charset="0"/>
              <a:cs typeface="Verdana" charset="0"/>
            </a:rPr>
            <a:t>Annandag jul, 26 december</a:t>
          </a:r>
        </a:p>
        <a:p>
          <a:pPr algn="l" rtl="0">
            <a:defRPr sz="1000"/>
          </a:pPr>
          <a:endParaRPr lang="en-US" sz="1000" b="0" i="0">
            <a:effectLst/>
            <a:latin typeface="Verdana" panose="020B0604030504040204" pitchFamily="34" charset="0"/>
            <a:ea typeface="Verdana" panose="020B0604030504040204" pitchFamily="34" charset="0"/>
            <a:cs typeface="Verdana" charset="0"/>
          </a:endParaRPr>
        </a:p>
        <a:p>
          <a:pPr algn="l" rtl="0" eaLnBrk="1" fontAlgn="auto" latinLnBrk="0" hangingPunct="1"/>
          <a:r>
            <a:rPr lang="en-US" sz="1000" b="1" i="0" strike="noStrike">
              <a:solidFill>
                <a:schemeClr val="accent2">
                  <a:lumMod val="75000"/>
                </a:schemeClr>
              </a:solidFill>
              <a:latin typeface="Verdana" panose="020B0604030504040204" pitchFamily="34" charset="0"/>
              <a:ea typeface="Verdana" panose="020B0604030504040204" pitchFamily="34" charset="0"/>
              <a:cs typeface="Verdana"/>
            </a:rPr>
            <a:t>FÖRKORTADE ARBETSDAGAR (halvdagar)</a:t>
          </a:r>
          <a:endParaRPr lang="sv-SE" sz="1000" b="1" i="0" strike="noStrike">
            <a:solidFill>
              <a:schemeClr val="accent2">
                <a:lumMod val="75000"/>
              </a:schemeClr>
            </a:solidFill>
            <a:latin typeface="Verdana" panose="020B0604030504040204" pitchFamily="34" charset="0"/>
            <a:ea typeface="Verdana" panose="020B0604030504040204" pitchFamily="34" charset="0"/>
            <a:cs typeface="Verdana"/>
          </a:endParaRPr>
        </a:p>
        <a:p>
          <a:pPr algn="l"/>
          <a:r>
            <a:rPr lang="sv-SE" sz="1000" b="0" i="0">
              <a:effectLst/>
              <a:latin typeface="Verdana" panose="020B0604030504040204" pitchFamily="34" charset="0"/>
              <a:ea typeface="Verdana" panose="020B0604030504040204" pitchFamily="34" charset="0"/>
              <a:cs typeface="Verdana" charset="0"/>
            </a:rPr>
            <a:t>5 januari, Trettondagsafton</a:t>
          </a:r>
        </a:p>
        <a:p>
          <a:pPr algn="l"/>
          <a:r>
            <a:rPr lang="sv-SE" sz="1000" b="0" i="0">
              <a:effectLst/>
              <a:latin typeface="Verdana" panose="020B0604030504040204" pitchFamily="34" charset="0"/>
              <a:ea typeface="Verdana" panose="020B0604030504040204" pitchFamily="34" charset="0"/>
              <a:cs typeface="Verdana" charset="0"/>
            </a:rPr>
            <a:t>14 april, Skärtorsdagen</a:t>
          </a:r>
        </a:p>
        <a:p>
          <a:pPr algn="l"/>
          <a:r>
            <a:rPr lang="sv-SE" sz="1000" b="0" i="0">
              <a:effectLst/>
              <a:latin typeface="Verdana" panose="020B0604030504040204" pitchFamily="34" charset="0"/>
              <a:ea typeface="Verdana" panose="020B0604030504040204" pitchFamily="34" charset="0"/>
              <a:cs typeface="Verdana" charset="0"/>
            </a:rPr>
            <a:t>4 november, dagen före Alla helgons dag</a:t>
          </a:r>
        </a:p>
        <a:p>
          <a:pPr algn="l"/>
          <a:r>
            <a:rPr lang="sv-SE" sz="1000" b="0" i="0">
              <a:effectLst/>
              <a:latin typeface="Verdana" panose="020B0604030504040204" pitchFamily="34" charset="0"/>
              <a:ea typeface="Verdana" panose="020B0604030504040204" pitchFamily="34" charset="0"/>
              <a:cs typeface="Verdana" charset="0"/>
            </a:rPr>
            <a:t>23 december, dagen före Julafton</a:t>
          </a:r>
        </a:p>
        <a:p>
          <a:pPr algn="l" rtl="0" eaLnBrk="1" fontAlgn="auto" latinLnBrk="0" hangingPunct="1"/>
          <a:endParaRPr lang="en-US" sz="1100" b="1" i="0">
            <a:effectLst/>
            <a:latin typeface="Verdana" panose="020B0604030504040204" pitchFamily="34" charset="0"/>
            <a:ea typeface="Verdana" panose="020B0604030504040204" pitchFamily="34" charset="0"/>
            <a:cs typeface="+mn-cs"/>
          </a:endParaRPr>
        </a:p>
        <a:p>
          <a:pPr algn="l" rtl="0" eaLnBrk="1" fontAlgn="auto" latinLnBrk="0" hangingPunct="1"/>
          <a:r>
            <a:rPr lang="en-US" sz="1000" b="1" i="0" strike="noStrike">
              <a:solidFill>
                <a:schemeClr val="accent2">
                  <a:lumMod val="75000"/>
                </a:schemeClr>
              </a:solidFill>
              <a:latin typeface="Verdana" panose="020B0604030504040204" pitchFamily="34" charset="0"/>
              <a:ea typeface="Verdana" panose="020B0604030504040204" pitchFamily="34" charset="0"/>
              <a:cs typeface="Verdana"/>
            </a:rPr>
            <a:t>ARBETSFRIA DAGAR (klämdagar)</a:t>
          </a:r>
          <a:endParaRPr lang="sv-SE" sz="1000" b="1" i="0" strike="noStrike">
            <a:solidFill>
              <a:schemeClr val="accent2">
                <a:lumMod val="75000"/>
              </a:schemeClr>
            </a:solidFill>
            <a:latin typeface="Verdana" panose="020B0604030504040204" pitchFamily="34" charset="0"/>
            <a:ea typeface="Verdana" panose="020B0604030504040204" pitchFamily="34" charset="0"/>
            <a:cs typeface="Verdana"/>
          </a:endParaRPr>
        </a:p>
        <a:p>
          <a:pPr algn="l"/>
          <a:r>
            <a:rPr lang="sv-SE" sz="1000" b="0" i="0">
              <a:effectLst/>
              <a:latin typeface="Verdana" panose="020B0604030504040204" pitchFamily="34" charset="0"/>
              <a:ea typeface="Verdana" panose="020B0604030504040204" pitchFamily="34" charset="0"/>
              <a:cs typeface="Verdana" charset="0"/>
            </a:rPr>
            <a:t>7 januari, dagen efter Trettondedag jul</a:t>
          </a:r>
        </a:p>
        <a:p>
          <a:pPr algn="l"/>
          <a:r>
            <a:rPr lang="sv-SE" sz="1000" b="0" i="0">
              <a:effectLst/>
              <a:latin typeface="Verdana" panose="020B0604030504040204" pitchFamily="34" charset="0"/>
              <a:ea typeface="Verdana" panose="020B0604030504040204" pitchFamily="34" charset="0"/>
              <a:cs typeface="Verdana" charset="0"/>
            </a:rPr>
            <a:t>27 maj, dagen efter Kristi himmelfärdsdag</a:t>
          </a:r>
        </a:p>
        <a:p>
          <a:pPr algn="l" rtl="0">
            <a:defRPr sz="1000"/>
          </a:pPr>
          <a:endParaRPr lang="en-US" sz="1000" b="0" i="0">
            <a:effectLst/>
            <a:latin typeface="Verdana" charset="0"/>
            <a:ea typeface="Verdana" charset="0"/>
            <a:cs typeface="Verdana" charset="0"/>
          </a:endParaRPr>
        </a:p>
      </xdr:txBody>
    </xdr:sp>
    <xdr:clientData/>
  </xdr:twoCellAnchor>
  <xdr:twoCellAnchor>
    <xdr:from>
      <xdr:col>4</xdr:col>
      <xdr:colOff>711200</xdr:colOff>
      <xdr:row>15</xdr:row>
      <xdr:rowOff>88900</xdr:rowOff>
    </xdr:from>
    <xdr:to>
      <xdr:col>4</xdr:col>
      <xdr:colOff>736600</xdr:colOff>
      <xdr:row>15</xdr:row>
      <xdr:rowOff>88900</xdr:rowOff>
    </xdr:to>
    <xdr:sp macro="" textlink="">
      <xdr:nvSpPr>
        <xdr:cNvPr id="11594" name="Line 24">
          <a:extLst>
            <a:ext uri="{FF2B5EF4-FFF2-40B4-BE49-F238E27FC236}">
              <a16:creationId xmlns:a16="http://schemas.microsoft.com/office/drawing/2014/main" id="{00000000-0008-0000-0000-00004A2D0000}"/>
            </a:ext>
          </a:extLst>
        </xdr:cNvPr>
        <xdr:cNvSpPr>
          <a:spLocks noChangeShapeType="1"/>
        </xdr:cNvSpPr>
      </xdr:nvSpPr>
      <xdr:spPr bwMode="auto">
        <a:xfrm>
          <a:off x="4521200" y="3708400"/>
          <a:ext cx="25400" cy="0"/>
        </a:xfrm>
        <a:prstGeom prst="line">
          <a:avLst/>
        </a:prstGeom>
        <a:noFill/>
        <a:ln w="9525">
          <a:solidFill>
            <a:srgbClr val="000000"/>
          </a:solidFill>
          <a:round/>
          <a:headEnd/>
          <a:tailEnd type="arrow" w="med" len="med"/>
        </a:ln>
      </xdr:spPr>
      <xdr:txBody>
        <a:bodyPr vertOverflow="clip" wrap="square" lIns="18288" tIns="0" rIns="0" bIns="0" rtlCol="0" anchor="ctr" upright="1"/>
        <a:lstStyle/>
        <a:p>
          <a:pPr algn="ctr"/>
          <a:endParaRPr lang="en-US"/>
        </a:p>
      </xdr:txBody>
    </xdr:sp>
    <xdr:clientData/>
  </xdr:twoCellAnchor>
  <xdr:twoCellAnchor editAs="oneCell">
    <xdr:from>
      <xdr:col>2</xdr:col>
      <xdr:colOff>50800</xdr:colOff>
      <xdr:row>2</xdr:row>
      <xdr:rowOff>200025</xdr:rowOff>
    </xdr:from>
    <xdr:to>
      <xdr:col>3</xdr:col>
      <xdr:colOff>774700</xdr:colOff>
      <xdr:row>8</xdr:row>
      <xdr:rowOff>85725</xdr:rowOff>
    </xdr:to>
    <xdr:pic>
      <xdr:nvPicPr>
        <xdr:cNvPr id="11595" name="Picture 10">
          <a:extLst>
            <a:ext uri="{FF2B5EF4-FFF2-40B4-BE49-F238E27FC236}">
              <a16:creationId xmlns:a16="http://schemas.microsoft.com/office/drawing/2014/main" id="{00000000-0008-0000-0000-00004B2D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2400" y="600075"/>
          <a:ext cx="1343025" cy="1314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614680</xdr:colOff>
      <xdr:row>14</xdr:row>
      <xdr:rowOff>50800</xdr:rowOff>
    </xdr:from>
    <xdr:to>
      <xdr:col>16</xdr:col>
      <xdr:colOff>294640</xdr:colOff>
      <xdr:row>45</xdr:row>
      <xdr:rowOff>40640</xdr:rowOff>
    </xdr:to>
    <xdr:graphicFrame macro="">
      <xdr:nvGraphicFramePr>
        <xdr:cNvPr id="5" name="Chart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30480</xdr:colOff>
      <xdr:row>14</xdr:row>
      <xdr:rowOff>132080</xdr:rowOff>
    </xdr:from>
    <xdr:ext cx="1026160" cy="246221"/>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290320" y="2570480"/>
          <a:ext cx="1026160" cy="24622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000" b="1"/>
            <a:t>Arbetstid</a:t>
          </a:r>
          <a:r>
            <a:rPr lang="en-US" sz="1000" b="1" baseline="0"/>
            <a:t> (h)</a:t>
          </a:r>
          <a:endParaRPr lang="en-US" sz="1000" b="1"/>
        </a:p>
      </xdr:txBody>
    </xdr:sp>
    <xdr:clientData/>
  </xdr:oneCellAnchor>
  <xdr:twoCellAnchor>
    <xdr:from>
      <xdr:col>14</xdr:col>
      <xdr:colOff>302146</xdr:colOff>
      <xdr:row>14</xdr:row>
      <xdr:rowOff>89188</xdr:rowOff>
    </xdr:from>
    <xdr:to>
      <xdr:col>16</xdr:col>
      <xdr:colOff>154826</xdr:colOff>
      <xdr:row>16</xdr:row>
      <xdr:rowOff>10289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8361124" y="2549123"/>
          <a:ext cx="863159" cy="25240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000" b="1"/>
            <a:t>Flexsaldo</a:t>
          </a:r>
          <a:r>
            <a:rPr lang="en-US" sz="1000" b="1" baseline="0"/>
            <a:t> (h)</a:t>
          </a:r>
          <a:endParaRPr lang="en-US" sz="1000" b="1"/>
        </a:p>
      </xdr:txBody>
    </xdr:sp>
    <xdr:clientData/>
  </xdr:twoCellAnchor>
</xdr:wsDr>
</file>

<file path=xl/drawings/drawing3.xml><?xml version="1.0" encoding="utf-8"?>
<c:userShapes xmlns:c="http://schemas.openxmlformats.org/drawingml/2006/chart">
  <cdr:relSizeAnchor xmlns:cdr="http://schemas.openxmlformats.org/drawingml/2006/chartDrawing">
    <cdr:from>
      <cdr:x>0.4948</cdr:x>
      <cdr:y>0.95697</cdr:y>
    </cdr:from>
    <cdr:to>
      <cdr:x>0.55925</cdr:x>
      <cdr:y>0.99293</cdr:y>
    </cdr:to>
    <cdr:sp macro="" textlink="">
      <cdr:nvSpPr>
        <cdr:cNvPr id="2" name="TextBox 1"/>
        <cdr:cNvSpPr txBox="1"/>
      </cdr:nvSpPr>
      <cdr:spPr>
        <a:xfrm xmlns:a="http://schemas.openxmlformats.org/drawingml/2006/main">
          <a:off x="4836160" y="6553200"/>
          <a:ext cx="629920" cy="24622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000" b="1" baseline="0"/>
            <a:t>Vecka</a:t>
          </a:r>
          <a:endParaRPr lang="en-US" sz="1000" b="1"/>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355600</xdr:colOff>
      <xdr:row>13</xdr:row>
      <xdr:rowOff>71120</xdr:rowOff>
    </xdr:from>
    <xdr:to>
      <xdr:col>16</xdr:col>
      <xdr:colOff>599440</xdr:colOff>
      <xdr:row>46</xdr:row>
      <xdr:rowOff>10160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355600</xdr:colOff>
      <xdr:row>13</xdr:row>
      <xdr:rowOff>10160</xdr:rowOff>
    </xdr:from>
    <xdr:to>
      <xdr:col>2</xdr:col>
      <xdr:colOff>579120</xdr:colOff>
      <xdr:row>14</xdr:row>
      <xdr:rowOff>132080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94080" y="2286000"/>
          <a:ext cx="944880" cy="284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000" b="1"/>
            <a:t>Klockslag</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48559</xdr:colOff>
      <xdr:row>2</xdr:row>
      <xdr:rowOff>159124</xdr:rowOff>
    </xdr:from>
    <xdr:to>
      <xdr:col>3</xdr:col>
      <xdr:colOff>259171</xdr:colOff>
      <xdr:row>8</xdr:row>
      <xdr:rowOff>31158</xdr:rowOff>
    </xdr:to>
    <xdr:pic>
      <xdr:nvPicPr>
        <xdr:cNvPr id="222225" name="Picture 10">
          <a:extLst>
            <a:ext uri="{FF2B5EF4-FFF2-40B4-BE49-F238E27FC236}">
              <a16:creationId xmlns:a16="http://schemas.microsoft.com/office/drawing/2014/main" id="{00000000-0008-0000-3800-000011640300}"/>
            </a:ext>
          </a:extLst>
        </xdr:cNvPr>
        <xdr:cNvPicPr>
          <a:picLocks noChangeArrowheads="1"/>
        </xdr:cNvPicPr>
      </xdr:nvPicPr>
      <xdr:blipFill>
        <a:blip xmlns:r="http://schemas.openxmlformats.org/officeDocument/2006/relationships" r:embed="rId1"/>
        <a:srcRect/>
        <a:stretch>
          <a:fillRect/>
        </a:stretch>
      </xdr:blipFill>
      <xdr:spPr bwMode="auto">
        <a:xfrm>
          <a:off x="1628588" y="629771"/>
          <a:ext cx="1319995" cy="12839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88900</xdr:colOff>
      <xdr:row>5</xdr:row>
      <xdr:rowOff>139700</xdr:rowOff>
    </xdr:from>
    <xdr:to>
      <xdr:col>6</xdr:col>
      <xdr:colOff>101600</xdr:colOff>
      <xdr:row>10</xdr:row>
      <xdr:rowOff>25400</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88900" y="965200"/>
          <a:ext cx="5803900" cy="711200"/>
        </a:xfrm>
        <a:prstGeom prst="rect">
          <a:avLst/>
        </a:prstGeom>
        <a:solidFill>
          <a:srgbClr val="C0504D"/>
        </a:solidFill>
        <a:ln/>
      </xdr:spPr>
      <xdr:style>
        <a:lnRef idx="3">
          <a:schemeClr val="lt1"/>
        </a:lnRef>
        <a:fillRef idx="1">
          <a:schemeClr val="accent1"/>
        </a:fillRef>
        <a:effectRef idx="1">
          <a:schemeClr val="accent1"/>
        </a:effectRef>
        <a:fontRef idx="minor">
          <a:schemeClr val="lt1"/>
        </a:fontRef>
      </xdr:style>
      <xdr:txBody>
        <a:bodyPr wrap="square" rtlCol="0" anchor="ctr"/>
        <a:lstStyle/>
        <a:p>
          <a:pPr algn="ctr"/>
          <a:r>
            <a:rPr lang="en-US" sz="1600"/>
            <a:t>Dessa värden används internt i tidsarket.</a:t>
          </a:r>
        </a:p>
        <a:p>
          <a:pPr algn="ctr"/>
          <a:r>
            <a:rPr lang="en-US" sz="1600"/>
            <a:t>Ändra</a:t>
          </a:r>
          <a:r>
            <a:rPr lang="en-US" sz="1600" baseline="0"/>
            <a:t> dem inte!</a:t>
          </a:r>
          <a:endParaRPr lang="en-US" sz="16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88900</xdr:colOff>
      <xdr:row>12</xdr:row>
      <xdr:rowOff>0</xdr:rowOff>
    </xdr:from>
    <xdr:to>
      <xdr:col>16</xdr:col>
      <xdr:colOff>266700</xdr:colOff>
      <xdr:row>20</xdr:row>
      <xdr:rowOff>101600</xdr:rowOff>
    </xdr:to>
    <xdr:sp macro="" textlink="">
      <xdr:nvSpPr>
        <xdr:cNvPr id="1030" name="Rectangle 6">
          <a:extLst>
            <a:ext uri="{FF2B5EF4-FFF2-40B4-BE49-F238E27FC236}">
              <a16:creationId xmlns:a16="http://schemas.microsoft.com/office/drawing/2014/main" id="{00000000-0008-0000-3A00-000006040000}"/>
            </a:ext>
          </a:extLst>
        </xdr:cNvPr>
        <xdr:cNvSpPr>
          <a:spLocks noChangeArrowheads="1"/>
        </xdr:cNvSpPr>
      </xdr:nvSpPr>
      <xdr:spPr bwMode="auto">
        <a:xfrm>
          <a:off x="88900" y="2463800"/>
          <a:ext cx="11087100" cy="1422400"/>
        </a:xfrm>
        <a:prstGeom prst="rect">
          <a:avLst/>
        </a:prstGeom>
        <a:solidFill>
          <a:srgbClr val="C0504D"/>
        </a:solidFill>
        <a:ln>
          <a:headEnd/>
          <a:tailEnd/>
        </a:ln>
      </xdr:spPr>
      <xdr:style>
        <a:lnRef idx="3">
          <a:schemeClr val="lt1"/>
        </a:lnRef>
        <a:fillRef idx="1">
          <a:schemeClr val="accent1"/>
        </a:fillRef>
        <a:effectRef idx="1">
          <a:schemeClr val="accent1"/>
        </a:effectRef>
        <a:fontRef idx="minor">
          <a:schemeClr val="lt1"/>
        </a:fontRef>
      </xdr:style>
      <xdr:txBody>
        <a:bodyPr vertOverflow="clip" wrap="square" lIns="64008" tIns="45720" rIns="0" bIns="0" anchor="ctr" upright="1"/>
        <a:lstStyle/>
        <a:p>
          <a:pPr algn="ctr" rtl="0">
            <a:defRPr sz="1000"/>
          </a:pPr>
          <a:r>
            <a:rPr lang="en-US" sz="2400" b="0" i="0" strike="noStrike">
              <a:solidFill>
                <a:schemeClr val="bg1"/>
              </a:solidFill>
              <a:latin typeface="Verdana"/>
              <a:ea typeface="Verdana"/>
              <a:cs typeface="Verdana"/>
            </a:rPr>
            <a:t>Dessa data är beräknade och används </a:t>
          </a:r>
        </a:p>
        <a:p>
          <a:pPr algn="ctr" rtl="0">
            <a:defRPr sz="1000"/>
          </a:pPr>
          <a:r>
            <a:rPr lang="en-US" sz="2400" b="0" i="0" strike="noStrike">
              <a:solidFill>
                <a:schemeClr val="bg1"/>
              </a:solidFill>
              <a:latin typeface="Verdana"/>
              <a:ea typeface="Verdana"/>
              <a:cs typeface="Verdana"/>
            </a:rPr>
            <a:t>internt i tidsarket.</a:t>
          </a:r>
        </a:p>
        <a:p>
          <a:pPr algn="ctr" rtl="0">
            <a:defRPr sz="1000"/>
          </a:pPr>
          <a:r>
            <a:rPr lang="en-US" sz="2400" b="0" i="0" strike="noStrike">
              <a:solidFill>
                <a:schemeClr val="bg1"/>
              </a:solidFill>
              <a:latin typeface="Verdana"/>
              <a:ea typeface="Verdana"/>
              <a:cs typeface="Verdana"/>
            </a:rPr>
            <a:t>Ändra dem inte!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9525</xdr:colOff>
      <xdr:row>5</xdr:row>
      <xdr:rowOff>139700</xdr:rowOff>
    </xdr:from>
    <xdr:to>
      <xdr:col>24</xdr:col>
      <xdr:colOff>158750</xdr:colOff>
      <xdr:row>16</xdr:row>
      <xdr:rowOff>53975</xdr:rowOff>
    </xdr:to>
    <xdr:sp macro="" textlink="">
      <xdr:nvSpPr>
        <xdr:cNvPr id="3" name="Rectangle 6">
          <a:extLst>
            <a:ext uri="{FF2B5EF4-FFF2-40B4-BE49-F238E27FC236}">
              <a16:creationId xmlns:a16="http://schemas.microsoft.com/office/drawing/2014/main" id="{00000000-0008-0000-3B00-000003000000}"/>
            </a:ext>
          </a:extLst>
        </xdr:cNvPr>
        <xdr:cNvSpPr>
          <a:spLocks noChangeArrowheads="1"/>
        </xdr:cNvSpPr>
      </xdr:nvSpPr>
      <xdr:spPr bwMode="auto">
        <a:xfrm>
          <a:off x="7067550" y="1149350"/>
          <a:ext cx="4406900" cy="1695450"/>
        </a:xfrm>
        <a:prstGeom prst="rect">
          <a:avLst/>
        </a:prstGeom>
        <a:solidFill>
          <a:srgbClr val="C0504D"/>
        </a:solidFill>
        <a:ln>
          <a:headEnd/>
          <a:tailEnd/>
        </a:ln>
      </xdr:spPr>
      <xdr:style>
        <a:lnRef idx="3">
          <a:schemeClr val="lt1"/>
        </a:lnRef>
        <a:fillRef idx="1">
          <a:schemeClr val="accent1"/>
        </a:fillRef>
        <a:effectRef idx="1">
          <a:schemeClr val="accent1"/>
        </a:effectRef>
        <a:fontRef idx="minor">
          <a:schemeClr val="lt1"/>
        </a:fontRef>
      </xdr:style>
      <xdr:txBody>
        <a:bodyPr vertOverflow="clip" wrap="square" lIns="64008" tIns="45720" rIns="0" bIns="0" anchor="ctr" upright="1"/>
        <a:lstStyle/>
        <a:p>
          <a:pPr algn="ctr" rtl="0">
            <a:defRPr sz="1000"/>
          </a:pPr>
          <a:r>
            <a:rPr lang="en-US" sz="2400" b="0" i="0" strike="noStrike">
              <a:solidFill>
                <a:schemeClr val="bg1"/>
              </a:solidFill>
              <a:latin typeface="Verdana"/>
              <a:ea typeface="Verdana"/>
              <a:cs typeface="Verdana"/>
            </a:rPr>
            <a:t>Dessa data är beräknade och används </a:t>
          </a:r>
        </a:p>
        <a:p>
          <a:pPr algn="ctr" rtl="0">
            <a:defRPr sz="1000"/>
          </a:pPr>
          <a:r>
            <a:rPr lang="en-US" sz="2400" b="0" i="0" strike="noStrike">
              <a:solidFill>
                <a:schemeClr val="bg1"/>
              </a:solidFill>
              <a:latin typeface="Verdana"/>
              <a:ea typeface="Verdana"/>
              <a:cs typeface="Verdana"/>
            </a:rPr>
            <a:t>internt i tidsarket.</a:t>
          </a:r>
        </a:p>
        <a:p>
          <a:pPr algn="ctr" rtl="0">
            <a:defRPr sz="1000"/>
          </a:pPr>
          <a:r>
            <a:rPr lang="en-US" sz="2400" b="0" i="0" strike="noStrike">
              <a:solidFill>
                <a:schemeClr val="bg1"/>
              </a:solidFill>
              <a:latin typeface="Verdana"/>
              <a:ea typeface="Verdana"/>
              <a:cs typeface="Verdana"/>
            </a:rPr>
            <a:t>Ändra dem inte!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AN194"/>
  <sheetViews>
    <sheetView showGridLines="0" topLeftCell="A36" zoomScaleNormal="100" zoomScalePageLayoutView="90" workbookViewId="0">
      <selection activeCell="C14" sqref="C14:K14"/>
    </sheetView>
  </sheetViews>
  <sheetFormatPr defaultColWidth="11" defaultRowHeight="12.75" x14ac:dyDescent="0.2"/>
  <cols>
    <col min="1" max="1" width="6" customWidth="1"/>
    <col min="2" max="2" width="12" customWidth="1"/>
    <col min="3" max="3" width="8.125" customWidth="1"/>
    <col min="4" max="4" width="13.875" customWidth="1"/>
    <col min="5" max="5" width="8.125" customWidth="1"/>
    <col min="6" max="6" width="12.375" customWidth="1"/>
    <col min="7" max="16" width="6.875" customWidth="1"/>
    <col min="17" max="17" width="12" customWidth="1"/>
  </cols>
  <sheetData>
    <row r="1" spans="1:40" ht="12.95" customHeight="1" x14ac:dyDescent="0.2">
      <c r="A1" s="115"/>
      <c r="B1" s="115"/>
      <c r="C1" s="115"/>
      <c r="D1" s="115"/>
      <c r="E1" s="115"/>
      <c r="F1" s="115"/>
      <c r="G1" s="115"/>
      <c r="H1" s="115"/>
      <c r="I1" s="115"/>
      <c r="J1" s="115"/>
      <c r="K1" s="115"/>
      <c r="L1" s="115"/>
      <c r="M1" s="115"/>
      <c r="N1" s="115"/>
      <c r="O1" s="115"/>
      <c r="P1" s="115"/>
      <c r="Q1" s="116"/>
      <c r="R1" s="115"/>
      <c r="S1" s="115"/>
      <c r="T1" s="115"/>
      <c r="U1" s="115"/>
      <c r="V1" s="115"/>
      <c r="W1" s="115"/>
      <c r="X1" s="115"/>
      <c r="Y1" s="115"/>
      <c r="Z1" s="115"/>
      <c r="AA1" s="115"/>
      <c r="AB1" s="115"/>
      <c r="AC1" s="115"/>
      <c r="AD1" s="115"/>
      <c r="AE1" s="115"/>
      <c r="AF1" s="115"/>
      <c r="AG1" s="115"/>
      <c r="AH1" s="115"/>
      <c r="AI1" s="115"/>
      <c r="AJ1" s="115"/>
      <c r="AK1" s="115"/>
      <c r="AL1" s="115"/>
      <c r="AM1" s="115"/>
      <c r="AN1" s="115"/>
    </row>
    <row r="2" spans="1:40" ht="18.95" customHeight="1" x14ac:dyDescent="0.2">
      <c r="A2" s="115"/>
      <c r="B2" s="71"/>
      <c r="C2" s="85"/>
      <c r="D2" s="85"/>
      <c r="E2" s="85"/>
      <c r="F2" s="85"/>
      <c r="G2" s="85"/>
      <c r="H2" s="85"/>
      <c r="I2" s="85"/>
      <c r="J2" s="85"/>
      <c r="K2" s="85"/>
      <c r="L2" s="85"/>
      <c r="M2" s="85"/>
      <c r="N2" s="85"/>
      <c r="O2" s="85"/>
      <c r="P2" s="85"/>
      <c r="Q2" s="139"/>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0" ht="18.95" customHeight="1" x14ac:dyDescent="0.2">
      <c r="A3" s="115"/>
      <c r="B3" s="68"/>
      <c r="C3" s="2"/>
      <c r="D3" s="2"/>
      <c r="E3" s="2"/>
      <c r="F3" s="2"/>
      <c r="G3" s="2"/>
      <c r="H3" s="2"/>
      <c r="I3" s="2"/>
      <c r="J3" s="2"/>
      <c r="K3" s="2"/>
      <c r="L3" s="2"/>
      <c r="M3" s="2"/>
      <c r="N3" s="2"/>
      <c r="O3" s="2"/>
      <c r="P3" s="2"/>
      <c r="Q3" s="10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18.95" customHeight="1" x14ac:dyDescent="0.2">
      <c r="A4" s="115"/>
      <c r="B4" s="68"/>
      <c r="C4" s="2"/>
      <c r="D4" s="2"/>
      <c r="E4" s="2"/>
      <c r="F4" s="2"/>
      <c r="G4" s="2"/>
      <c r="H4" s="2"/>
      <c r="I4" s="2"/>
      <c r="J4" s="2"/>
      <c r="K4" s="2"/>
      <c r="L4" s="2"/>
      <c r="M4" s="2"/>
      <c r="N4" s="2"/>
      <c r="O4" s="2"/>
      <c r="P4" s="2"/>
      <c r="Q4" s="10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0" ht="18.95" customHeight="1" x14ac:dyDescent="0.2">
      <c r="A5" s="115"/>
      <c r="B5" s="68"/>
      <c r="E5" s="2"/>
      <c r="F5" s="2"/>
      <c r="G5" s="2"/>
      <c r="H5" s="2"/>
      <c r="I5" s="5"/>
      <c r="J5" s="5"/>
      <c r="K5" s="5"/>
      <c r="L5" s="2"/>
      <c r="M5" s="5"/>
      <c r="N5" s="5"/>
      <c r="O5" s="5"/>
      <c r="P5" s="2"/>
      <c r="Q5" s="10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0" ht="18.95" customHeight="1" x14ac:dyDescent="0.2">
      <c r="A6" s="115"/>
      <c r="B6" s="68"/>
      <c r="C6" s="66"/>
      <c r="D6" s="2"/>
      <c r="E6" s="2"/>
      <c r="F6" s="2"/>
      <c r="G6" s="2"/>
      <c r="H6" s="2"/>
      <c r="I6" s="5"/>
      <c r="J6" s="5"/>
      <c r="K6" s="5"/>
      <c r="L6" s="2"/>
      <c r="M6" s="5"/>
      <c r="N6" s="5"/>
      <c r="O6" s="5"/>
      <c r="P6" s="2"/>
      <c r="Q6" s="101"/>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0" ht="18.95" customHeight="1" x14ac:dyDescent="0.2">
      <c r="A7" s="115"/>
      <c r="B7" s="68"/>
      <c r="Q7" s="101"/>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0" ht="18.95" customHeight="1" x14ac:dyDescent="0.2">
      <c r="A8" s="115"/>
      <c r="B8" s="68"/>
      <c r="Q8" s="101"/>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0" ht="18.95" customHeight="1" x14ac:dyDescent="0.2">
      <c r="A9" s="115"/>
      <c r="B9" s="68"/>
      <c r="Q9" s="101"/>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0" ht="18.95" customHeight="1" x14ac:dyDescent="0.3">
      <c r="A10" s="115"/>
      <c r="B10" s="68"/>
      <c r="C10" s="302" t="str">
        <f>CONCATENATE("Tidrapport ",År)</f>
        <v>Tidrapport 2022</v>
      </c>
      <c r="Q10" s="101"/>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0" ht="18.95" customHeight="1" x14ac:dyDescent="0.2">
      <c r="A11" s="115"/>
      <c r="B11" s="68"/>
      <c r="Q11" s="101"/>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0" ht="18.95" customHeight="1" thickBot="1" x14ac:dyDescent="0.25">
      <c r="A12" s="115"/>
      <c r="B12" s="68"/>
      <c r="Q12" s="101"/>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1:40" ht="18.95" customHeight="1" x14ac:dyDescent="0.2">
      <c r="A13" s="115"/>
      <c r="B13" s="68"/>
      <c r="C13" s="337" t="s">
        <v>89</v>
      </c>
      <c r="D13" s="338"/>
      <c r="E13" s="338"/>
      <c r="F13" s="338"/>
      <c r="G13" s="338"/>
      <c r="H13" s="338"/>
      <c r="I13" s="338"/>
      <c r="J13" s="338"/>
      <c r="K13" s="339"/>
      <c r="L13" s="325" t="s">
        <v>143</v>
      </c>
      <c r="M13" s="326"/>
      <c r="N13" s="326"/>
      <c r="O13" s="326"/>
      <c r="P13" s="327"/>
      <c r="Q13" s="101"/>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row>
    <row r="14" spans="1:40" ht="18.95" customHeight="1" x14ac:dyDescent="0.2">
      <c r="A14" s="115"/>
      <c r="B14" s="68"/>
      <c r="C14" s="340" t="s">
        <v>170</v>
      </c>
      <c r="D14" s="341"/>
      <c r="E14" s="341"/>
      <c r="F14" s="341"/>
      <c r="G14" s="341"/>
      <c r="H14" s="341"/>
      <c r="I14" s="341"/>
      <c r="J14" s="341"/>
      <c r="K14" s="342"/>
      <c r="L14" s="328"/>
      <c r="M14" s="329"/>
      <c r="N14" s="329"/>
      <c r="O14" s="329"/>
      <c r="P14" s="330"/>
      <c r="Q14" s="101"/>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row>
    <row r="15" spans="1:40" ht="18.95" customHeight="1" x14ac:dyDescent="0.2">
      <c r="A15" s="115"/>
      <c r="B15" s="68"/>
      <c r="C15" s="331" t="s">
        <v>88</v>
      </c>
      <c r="D15" s="332"/>
      <c r="E15" s="332"/>
      <c r="F15" s="333"/>
      <c r="G15" s="334" t="s">
        <v>14</v>
      </c>
      <c r="H15" s="335"/>
      <c r="I15" s="335"/>
      <c r="J15" s="335"/>
      <c r="K15" s="336"/>
      <c r="L15" s="343" t="s">
        <v>92</v>
      </c>
      <c r="M15" s="335"/>
      <c r="N15" s="335"/>
      <c r="O15" s="335"/>
      <c r="P15" s="344"/>
      <c r="Q15" s="101"/>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row>
    <row r="16" spans="1:40" ht="18.95" customHeight="1" thickBot="1" x14ac:dyDescent="0.25">
      <c r="A16" s="115"/>
      <c r="B16" s="68"/>
      <c r="C16" s="319"/>
      <c r="D16" s="320"/>
      <c r="E16" s="320"/>
      <c r="F16" s="321"/>
      <c r="G16" s="322"/>
      <c r="H16" s="320"/>
      <c r="I16" s="320"/>
      <c r="J16" s="320"/>
      <c r="K16" s="321"/>
      <c r="L16" s="323"/>
      <c r="M16" s="320"/>
      <c r="N16" s="320"/>
      <c r="O16" s="320"/>
      <c r="P16" s="324"/>
      <c r="Q16" s="101"/>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row>
    <row r="17" spans="1:40" ht="18.95" customHeight="1" x14ac:dyDescent="0.2">
      <c r="A17" s="115"/>
      <c r="B17" s="68"/>
      <c r="C17" s="349" t="s">
        <v>3</v>
      </c>
      <c r="D17" s="350"/>
      <c r="E17" s="359" t="s">
        <v>4</v>
      </c>
      <c r="F17" s="339"/>
      <c r="G17" s="353" t="s">
        <v>53</v>
      </c>
      <c r="H17" s="354"/>
      <c r="I17" s="354"/>
      <c r="J17" s="354"/>
      <c r="K17" s="355"/>
      <c r="L17" s="360" t="s">
        <v>54</v>
      </c>
      <c r="M17" s="338"/>
      <c r="N17" s="338"/>
      <c r="O17" s="338"/>
      <c r="P17" s="361"/>
      <c r="Q17" s="101"/>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ht="18.95" customHeight="1" thickBot="1" x14ac:dyDescent="0.25">
      <c r="A18" s="115"/>
      <c r="B18" s="68"/>
      <c r="C18" s="351"/>
      <c r="D18" s="352"/>
      <c r="E18" s="345"/>
      <c r="F18" s="346"/>
      <c r="G18" s="356"/>
      <c r="H18" s="357"/>
      <c r="I18" s="357"/>
      <c r="J18" s="357"/>
      <c r="K18" s="358"/>
      <c r="L18" s="345"/>
      <c r="M18" s="347"/>
      <c r="N18" s="347"/>
      <c r="O18" s="347"/>
      <c r="P18" s="348"/>
      <c r="Q18" s="101"/>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row>
    <row r="19" spans="1:40" ht="18.95" customHeight="1" x14ac:dyDescent="0.2">
      <c r="A19" s="115"/>
      <c r="B19" s="68"/>
      <c r="E19" s="2"/>
      <c r="F19" s="2"/>
      <c r="G19" s="2"/>
      <c r="H19" s="2"/>
      <c r="I19" s="2"/>
      <c r="J19" s="2"/>
      <c r="K19" s="2"/>
      <c r="L19" s="2"/>
      <c r="M19" s="2"/>
      <c r="N19" s="2"/>
      <c r="O19" s="2"/>
      <c r="P19" s="2"/>
      <c r="Q19" s="101"/>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ht="18.95" customHeight="1" x14ac:dyDescent="0.2">
      <c r="A20" s="115"/>
      <c r="B20" s="68"/>
      <c r="C20" s="2"/>
      <c r="D20" s="2"/>
      <c r="E20" s="2"/>
      <c r="F20" s="2"/>
      <c r="G20" s="2"/>
      <c r="H20" s="2"/>
      <c r="I20" s="2"/>
      <c r="J20" s="2"/>
      <c r="K20" s="2"/>
      <c r="L20" s="2"/>
      <c r="M20" s="2"/>
      <c r="N20" s="2"/>
      <c r="O20" s="2"/>
      <c r="P20" s="2"/>
      <c r="Q20" s="101"/>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
      <c r="D21" s="2"/>
      <c r="E21" s="2"/>
      <c r="F21" s="2"/>
      <c r="G21" s="2"/>
      <c r="H21" s="2"/>
      <c r="I21" s="2"/>
      <c r="J21" s="2"/>
      <c r="K21" s="2"/>
      <c r="L21" s="2"/>
      <c r="M21" s="2"/>
      <c r="N21" s="2"/>
      <c r="O21" s="2"/>
      <c r="P21" s="2"/>
      <c r="Q21" s="101"/>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ht="14.25" x14ac:dyDescent="0.2">
      <c r="A22" s="115"/>
      <c r="B22" s="68"/>
      <c r="C22" s="2"/>
      <c r="D22" s="2"/>
      <c r="E22" s="2"/>
      <c r="F22" s="2"/>
      <c r="G22" s="2"/>
      <c r="H22" s="2"/>
      <c r="I22" s="2"/>
      <c r="J22" s="2"/>
      <c r="K22" s="2"/>
      <c r="L22" s="2"/>
      <c r="M22" s="160"/>
      <c r="N22" s="2"/>
      <c r="O22" s="2"/>
      <c r="P22" s="2"/>
      <c r="Q22" s="101"/>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x14ac:dyDescent="0.2">
      <c r="A23" s="115"/>
      <c r="B23" s="68"/>
      <c r="C23" s="2"/>
      <c r="D23" s="2"/>
      <c r="E23" s="2"/>
      <c r="F23" s="2"/>
      <c r="G23" s="2"/>
      <c r="H23" s="2"/>
      <c r="I23" s="2"/>
      <c r="J23" s="2"/>
      <c r="K23" s="2"/>
      <c r="L23" s="2"/>
      <c r="M23" s="2"/>
      <c r="N23" s="2"/>
      <c r="O23" s="2"/>
      <c r="P23" s="2"/>
      <c r="Q23" s="101"/>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x14ac:dyDescent="0.2">
      <c r="A24" s="115"/>
      <c r="B24" s="68"/>
      <c r="C24" s="2"/>
      <c r="D24" s="2"/>
      <c r="E24" s="2"/>
      <c r="F24" s="2"/>
      <c r="G24" s="2"/>
      <c r="H24" s="2"/>
      <c r="I24" s="2"/>
      <c r="J24" s="2"/>
      <c r="K24" s="2"/>
      <c r="L24" s="2"/>
      <c r="M24" s="2"/>
      <c r="N24" s="2"/>
      <c r="O24" s="2"/>
      <c r="P24" s="2"/>
      <c r="Q24" s="101"/>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2"/>
      <c r="D25" s="2"/>
      <c r="E25" s="2"/>
      <c r="F25" s="2"/>
      <c r="G25" s="2"/>
      <c r="H25" s="2"/>
      <c r="I25" s="161"/>
      <c r="J25" s="2"/>
      <c r="K25" s="2"/>
      <c r="L25" s="2"/>
      <c r="M25" s="2"/>
      <c r="N25" s="2"/>
      <c r="O25" s="2"/>
      <c r="P25" s="2"/>
      <c r="Q25" s="101"/>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2"/>
      <c r="D26" s="2"/>
      <c r="E26" s="2"/>
      <c r="F26" s="2"/>
      <c r="G26" s="2"/>
      <c r="H26" s="2"/>
      <c r="I26" s="2"/>
      <c r="J26" s="2"/>
      <c r="K26" s="2"/>
      <c r="L26" s="2"/>
      <c r="M26" s="2"/>
      <c r="N26" s="2"/>
      <c r="O26" s="2"/>
      <c r="P26" s="2"/>
      <c r="Q26" s="101"/>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x14ac:dyDescent="0.2">
      <c r="A27" s="115"/>
      <c r="B27" s="68"/>
      <c r="C27" s="2"/>
      <c r="D27" s="2"/>
      <c r="E27" s="2"/>
      <c r="F27" s="2"/>
      <c r="G27" s="2"/>
      <c r="H27" s="2"/>
      <c r="I27" s="2"/>
      <c r="J27" s="2"/>
      <c r="K27" s="2"/>
      <c r="L27" s="2"/>
      <c r="M27" s="2"/>
      <c r="N27" s="2"/>
      <c r="O27" s="2"/>
      <c r="P27" s="2"/>
      <c r="Q27" s="101"/>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x14ac:dyDescent="0.2">
      <c r="A28" s="115"/>
      <c r="B28" s="68"/>
      <c r="C28" s="2"/>
      <c r="D28" s="2"/>
      <c r="E28" s="2"/>
      <c r="F28" s="2"/>
      <c r="G28" s="2"/>
      <c r="H28" s="2"/>
      <c r="I28" s="2"/>
      <c r="J28" s="2"/>
      <c r="K28" s="2"/>
      <c r="L28" s="2"/>
      <c r="M28" s="2"/>
      <c r="N28" s="2"/>
      <c r="O28" s="2"/>
      <c r="P28" s="2"/>
      <c r="Q28" s="101"/>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x14ac:dyDescent="0.2">
      <c r="A29" s="115"/>
      <c r="B29" s="68"/>
      <c r="C29" s="2"/>
      <c r="D29" s="2"/>
      <c r="E29" s="2"/>
      <c r="F29" s="2"/>
      <c r="G29" s="2"/>
      <c r="H29" s="2"/>
      <c r="I29" s="2"/>
      <c r="J29" s="2"/>
      <c r="K29" s="2"/>
      <c r="L29" s="2"/>
      <c r="M29" s="2"/>
      <c r="N29" s="2"/>
      <c r="O29" s="2"/>
      <c r="P29" s="2"/>
      <c r="Q29" s="10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x14ac:dyDescent="0.2">
      <c r="A30" s="115"/>
      <c r="B30" s="68"/>
      <c r="C30" s="2"/>
      <c r="D30" s="2"/>
      <c r="E30" s="2"/>
      <c r="F30" s="2"/>
      <c r="G30" s="2"/>
      <c r="H30" s="2"/>
      <c r="I30" s="2"/>
      <c r="J30" s="2"/>
      <c r="K30" s="2"/>
      <c r="L30" s="2"/>
      <c r="M30" s="2"/>
      <c r="N30" s="2"/>
      <c r="O30" s="2"/>
      <c r="P30" s="2"/>
      <c r="Q30" s="101"/>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x14ac:dyDescent="0.2">
      <c r="A31" s="115"/>
      <c r="B31" s="68"/>
      <c r="C31" s="2"/>
      <c r="D31" s="2"/>
      <c r="E31" s="2"/>
      <c r="F31" s="2"/>
      <c r="G31" s="2"/>
      <c r="H31" s="2"/>
      <c r="I31" s="2"/>
      <c r="J31" s="2"/>
      <c r="K31" s="2"/>
      <c r="L31" s="2"/>
      <c r="M31" s="2"/>
      <c r="N31" s="2"/>
      <c r="O31" s="2"/>
      <c r="P31" s="2"/>
      <c r="Q31" s="10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68"/>
      <c r="C32" s="2"/>
      <c r="D32" s="2"/>
      <c r="E32" s="2"/>
      <c r="F32" s="2"/>
      <c r="G32" s="2"/>
      <c r="H32" s="2"/>
      <c r="I32" s="2"/>
      <c r="J32" s="2"/>
      <c r="K32" s="2"/>
      <c r="L32" s="2"/>
      <c r="M32" s="2"/>
      <c r="N32" s="2"/>
      <c r="O32" s="2"/>
      <c r="P32" s="2"/>
      <c r="Q32" s="101"/>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x14ac:dyDescent="0.2">
      <c r="A33" s="115"/>
      <c r="B33" s="68"/>
      <c r="C33" s="2"/>
      <c r="D33" s="2"/>
      <c r="E33" s="2"/>
      <c r="F33" s="2"/>
      <c r="G33" s="2"/>
      <c r="H33" s="2"/>
      <c r="I33" s="2"/>
      <c r="J33" s="2"/>
      <c r="K33" s="2"/>
      <c r="L33" s="2"/>
      <c r="M33" s="2"/>
      <c r="N33" s="2"/>
      <c r="O33" s="2"/>
      <c r="P33" s="2"/>
      <c r="Q33" s="101"/>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x14ac:dyDescent="0.2">
      <c r="A34" s="115"/>
      <c r="B34" s="68"/>
      <c r="C34" s="2"/>
      <c r="D34" s="2"/>
      <c r="E34" s="2"/>
      <c r="F34" s="2"/>
      <c r="G34" s="2"/>
      <c r="H34" s="2"/>
      <c r="I34" s="2"/>
      <c r="J34" s="2"/>
      <c r="K34" s="2"/>
      <c r="L34" s="2"/>
      <c r="M34" s="2"/>
      <c r="N34" s="2"/>
      <c r="O34" s="2"/>
      <c r="P34" s="2"/>
      <c r="Q34" s="101"/>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x14ac:dyDescent="0.2">
      <c r="A35" s="115"/>
      <c r="B35" s="68"/>
      <c r="C35" s="2"/>
      <c r="D35" s="2"/>
      <c r="E35" s="2"/>
      <c r="F35" s="2"/>
      <c r="G35" s="2"/>
      <c r="H35" s="2"/>
      <c r="I35" s="2"/>
      <c r="J35" s="2"/>
      <c r="K35" s="2"/>
      <c r="L35" s="2"/>
      <c r="M35" s="2"/>
      <c r="N35" s="2"/>
      <c r="O35" s="2"/>
      <c r="P35" s="2"/>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x14ac:dyDescent="0.2">
      <c r="A36" s="115"/>
      <c r="B36" s="68"/>
      <c r="C36" s="2"/>
      <c r="D36" s="2"/>
      <c r="E36" s="2"/>
      <c r="F36" s="2"/>
      <c r="G36" s="2"/>
      <c r="H36" s="2"/>
      <c r="I36" s="2"/>
      <c r="J36" s="2"/>
      <c r="K36" s="2"/>
      <c r="L36" s="2"/>
      <c r="M36" s="2"/>
      <c r="N36" s="2"/>
      <c r="O36" s="2"/>
      <c r="P36" s="2"/>
      <c r="Q36" s="101"/>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x14ac:dyDescent="0.2">
      <c r="A37" s="115"/>
      <c r="B37" s="68"/>
      <c r="C37" s="2"/>
      <c r="D37" s="2"/>
      <c r="E37" s="2"/>
      <c r="F37" s="2"/>
      <c r="G37" s="2"/>
      <c r="H37" s="2"/>
      <c r="I37" s="2"/>
      <c r="J37" s="2"/>
      <c r="K37" s="2"/>
      <c r="L37" s="2"/>
      <c r="M37" s="2"/>
      <c r="N37" s="2"/>
      <c r="O37" s="2"/>
      <c r="P37" s="2"/>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x14ac:dyDescent="0.2">
      <c r="A38" s="115"/>
      <c r="B38" s="68"/>
      <c r="C38" s="2"/>
      <c r="D38" s="2"/>
      <c r="E38" s="2"/>
      <c r="F38" s="2"/>
      <c r="G38" s="2"/>
      <c r="H38" s="2"/>
      <c r="I38" s="2"/>
      <c r="J38" s="2"/>
      <c r="K38" s="2"/>
      <c r="L38" s="2"/>
      <c r="M38" s="2"/>
      <c r="N38" s="2"/>
      <c r="O38" s="2"/>
      <c r="P38" s="2"/>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x14ac:dyDescent="0.2">
      <c r="A39" s="115"/>
      <c r="B39" s="68"/>
      <c r="C39" s="2"/>
      <c r="D39" s="2"/>
      <c r="E39" s="2"/>
      <c r="F39" s="2"/>
      <c r="G39" s="2"/>
      <c r="H39" s="2"/>
      <c r="I39" s="2"/>
      <c r="J39" s="2"/>
      <c r="K39" s="2"/>
      <c r="L39" s="2"/>
      <c r="M39" s="2"/>
      <c r="N39" s="2"/>
      <c r="O39" s="2"/>
      <c r="P39" s="2"/>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x14ac:dyDescent="0.2">
      <c r="A40" s="115"/>
      <c r="B40" s="68"/>
      <c r="C40" s="2"/>
      <c r="D40" s="2"/>
      <c r="E40" s="2"/>
      <c r="F40" s="2"/>
      <c r="G40" s="2"/>
      <c r="H40" s="2"/>
      <c r="I40" s="2"/>
      <c r="J40" s="2"/>
      <c r="K40" s="2"/>
      <c r="L40" s="2"/>
      <c r="M40" s="2"/>
      <c r="N40" s="2"/>
      <c r="O40" s="2"/>
      <c r="P40" s="2"/>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x14ac:dyDescent="0.2">
      <c r="A41" s="115"/>
      <c r="B41" s="68"/>
      <c r="C41" s="2"/>
      <c r="D41" s="2"/>
      <c r="E41" s="2"/>
      <c r="F41" s="2"/>
      <c r="G41" s="2"/>
      <c r="H41" s="2"/>
      <c r="I41" s="2"/>
      <c r="J41" s="2"/>
      <c r="K41" s="2"/>
      <c r="L41" s="2"/>
      <c r="M41" s="2"/>
      <c r="N41" s="2"/>
      <c r="O41" s="2"/>
      <c r="P41" s="2"/>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x14ac:dyDescent="0.2">
      <c r="A42" s="115"/>
      <c r="B42" s="68"/>
      <c r="C42" s="2"/>
      <c r="D42" s="2"/>
      <c r="E42" s="2"/>
      <c r="F42" s="2"/>
      <c r="G42" s="2"/>
      <c r="H42" s="2"/>
      <c r="I42" s="2"/>
      <c r="J42" s="2"/>
      <c r="K42" s="2"/>
      <c r="L42" s="2"/>
      <c r="M42" s="2"/>
      <c r="N42" s="2"/>
      <c r="O42" s="2"/>
      <c r="P42" s="2"/>
      <c r="Q42" s="101"/>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x14ac:dyDescent="0.2">
      <c r="A43" s="115"/>
      <c r="B43" s="68"/>
      <c r="C43" s="2"/>
      <c r="D43" s="2"/>
      <c r="E43" s="2"/>
      <c r="F43" s="2"/>
      <c r="G43" s="2"/>
      <c r="H43" s="2"/>
      <c r="I43" s="2"/>
      <c r="J43" s="2"/>
      <c r="K43" s="2"/>
      <c r="L43" s="2"/>
      <c r="M43" s="2"/>
      <c r="N43" s="2"/>
      <c r="O43" s="136"/>
      <c r="P43" s="2"/>
      <c r="Q43" s="101"/>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x14ac:dyDescent="0.2">
      <c r="A44" s="115"/>
      <c r="B44" s="68"/>
      <c r="C44" s="2"/>
      <c r="D44" s="2"/>
      <c r="E44" s="2"/>
      <c r="F44" s="2"/>
      <c r="G44" s="2"/>
      <c r="H44" s="2"/>
      <c r="I44" s="2"/>
      <c r="J44" s="2"/>
      <c r="K44" s="2"/>
      <c r="L44" s="2"/>
      <c r="M44" s="2"/>
      <c r="N44" s="2"/>
      <c r="O44" s="2"/>
      <c r="P44" s="2"/>
      <c r="Q44" s="101"/>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x14ac:dyDescent="0.2">
      <c r="A45" s="115"/>
      <c r="B45" s="68"/>
      <c r="C45" s="2"/>
      <c r="D45" s="2"/>
      <c r="E45" s="2"/>
      <c r="F45" s="2"/>
      <c r="G45" s="2"/>
      <c r="H45" s="2"/>
      <c r="I45" s="2"/>
      <c r="J45" s="2"/>
      <c r="K45" s="2"/>
      <c r="L45" s="2"/>
      <c r="M45" s="2"/>
      <c r="N45" s="2"/>
      <c r="O45" s="2"/>
      <c r="P45" s="2"/>
      <c r="Q45" s="101"/>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x14ac:dyDescent="0.2">
      <c r="A46" s="115"/>
      <c r="B46" s="68"/>
      <c r="C46" s="2"/>
      <c r="D46" s="2"/>
      <c r="E46" s="2"/>
      <c r="F46" s="2"/>
      <c r="G46" s="2"/>
      <c r="H46" s="2"/>
      <c r="I46" s="2"/>
      <c r="J46" s="2"/>
      <c r="K46" s="2"/>
      <c r="L46" s="2"/>
      <c r="M46" s="2"/>
      <c r="N46" s="2"/>
      <c r="O46" s="2"/>
      <c r="P46" s="2"/>
      <c r="Q46" s="101"/>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68"/>
      <c r="C47" s="2"/>
      <c r="D47" s="2"/>
      <c r="E47" s="2"/>
      <c r="F47" s="2"/>
      <c r="G47" s="2"/>
      <c r="H47" s="2"/>
      <c r="I47" s="2"/>
      <c r="J47" s="2"/>
      <c r="K47" s="2"/>
      <c r="L47" s="2"/>
      <c r="M47" s="2"/>
      <c r="N47" s="2"/>
      <c r="O47" s="2"/>
      <c r="P47" s="2"/>
      <c r="Q47" s="101"/>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68"/>
      <c r="C48" s="2"/>
      <c r="D48" s="2"/>
      <c r="E48" s="2"/>
      <c r="F48" s="2"/>
      <c r="G48" s="2"/>
      <c r="H48" s="2"/>
      <c r="I48" s="2"/>
      <c r="J48" s="2"/>
      <c r="K48" s="2"/>
      <c r="L48" s="2"/>
      <c r="M48" s="2"/>
      <c r="N48" s="2"/>
      <c r="O48" s="2"/>
      <c r="P48" s="2"/>
      <c r="Q48" s="10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68"/>
      <c r="C49" s="2"/>
      <c r="D49" s="2"/>
      <c r="E49" s="2"/>
      <c r="F49" s="2"/>
      <c r="G49" s="2"/>
      <c r="H49" s="2"/>
      <c r="I49" s="2"/>
      <c r="J49" s="2"/>
      <c r="K49" s="2"/>
      <c r="L49" s="2"/>
      <c r="M49" s="2"/>
      <c r="N49" s="2"/>
      <c r="O49" s="2"/>
      <c r="P49" s="2"/>
      <c r="Q49" s="10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68"/>
      <c r="C50" s="2"/>
      <c r="D50" s="2"/>
      <c r="E50" s="2"/>
      <c r="F50" s="2"/>
      <c r="G50" s="2"/>
      <c r="H50" s="2"/>
      <c r="I50" s="2"/>
      <c r="J50" s="2"/>
      <c r="K50" s="2"/>
      <c r="L50" s="2"/>
      <c r="M50" s="2"/>
      <c r="N50" s="2"/>
      <c r="O50" s="2"/>
      <c r="P50" s="2"/>
      <c r="Q50" s="10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68"/>
      <c r="C51" s="2"/>
      <c r="D51" s="2"/>
      <c r="E51" s="2"/>
      <c r="F51" s="2"/>
      <c r="G51" s="2"/>
      <c r="H51" s="2"/>
      <c r="I51" s="2"/>
      <c r="J51" s="2"/>
      <c r="K51" s="2"/>
      <c r="L51" s="2"/>
      <c r="M51" s="2"/>
      <c r="N51" s="2"/>
      <c r="O51" s="2"/>
      <c r="P51" s="2"/>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68"/>
      <c r="C52" s="2"/>
      <c r="D52" s="2"/>
      <c r="E52" s="2"/>
      <c r="F52" s="2"/>
      <c r="G52" s="2"/>
      <c r="H52" s="2"/>
      <c r="I52" s="2"/>
      <c r="J52" s="2"/>
      <c r="K52" s="2"/>
      <c r="L52" s="2"/>
      <c r="M52" s="2"/>
      <c r="N52" s="2"/>
      <c r="O52" s="2"/>
      <c r="P52" s="2"/>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68"/>
      <c r="C53" s="2"/>
      <c r="D53" s="2"/>
      <c r="E53" s="2"/>
      <c r="F53" s="2"/>
      <c r="G53" s="2"/>
      <c r="H53" s="2"/>
      <c r="I53" s="2"/>
      <c r="J53" s="2"/>
      <c r="K53" s="2"/>
      <c r="L53" s="2"/>
      <c r="M53" s="2"/>
      <c r="N53" s="2"/>
      <c r="O53" s="2"/>
      <c r="P53" s="2"/>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68"/>
      <c r="C54" s="2"/>
      <c r="D54" s="2"/>
      <c r="E54" s="2"/>
      <c r="F54" s="2"/>
      <c r="G54" s="2"/>
      <c r="H54" s="2"/>
      <c r="I54" s="2"/>
      <c r="J54" s="2"/>
      <c r="K54" s="2"/>
      <c r="L54" s="2"/>
      <c r="M54" s="2"/>
      <c r="N54" s="2"/>
      <c r="O54" s="2"/>
      <c r="P54" s="2"/>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68"/>
      <c r="C55" s="2"/>
      <c r="D55" s="2"/>
      <c r="E55" s="2"/>
      <c r="F55" s="2"/>
      <c r="G55" s="2"/>
      <c r="H55" s="2"/>
      <c r="I55" s="2"/>
      <c r="J55" s="2"/>
      <c r="K55" s="2"/>
      <c r="L55" s="2"/>
      <c r="M55" s="2"/>
      <c r="N55" s="2"/>
      <c r="O55" s="2"/>
      <c r="P55" s="2"/>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68"/>
      <c r="C56" s="2"/>
      <c r="D56" s="2"/>
      <c r="E56" s="2"/>
      <c r="F56" s="2"/>
      <c r="G56" s="2"/>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68"/>
      <c r="C57" s="2"/>
      <c r="D57" s="2"/>
      <c r="E57" s="2"/>
      <c r="F57" s="2"/>
      <c r="G57" s="2"/>
      <c r="H57" s="2"/>
      <c r="I57" s="2"/>
      <c r="J57" s="2"/>
      <c r="K57" s="2"/>
      <c r="L57" s="2"/>
      <c r="M57" s="2"/>
      <c r="N57" s="2"/>
      <c r="O57" s="162"/>
      <c r="P57" s="16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68"/>
      <c r="C58" s="2"/>
      <c r="D58" s="2"/>
      <c r="E58" s="2"/>
      <c r="F58" s="2"/>
      <c r="G58" s="2"/>
      <c r="H58" s="2"/>
      <c r="I58" s="2"/>
      <c r="J58" s="2"/>
      <c r="K58" s="2"/>
      <c r="L58" s="2"/>
      <c r="M58" s="2"/>
      <c r="N58" s="2"/>
      <c r="O58" s="162"/>
      <c r="P58" s="16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68"/>
      <c r="C59" s="2"/>
      <c r="D59" s="2"/>
      <c r="E59" s="2"/>
      <c r="F59" s="2"/>
      <c r="G59" s="2"/>
      <c r="H59" s="2"/>
      <c r="I59" s="2"/>
      <c r="J59" s="2"/>
      <c r="K59" s="2"/>
      <c r="L59" s="2"/>
      <c r="M59" s="2"/>
      <c r="N59" s="2"/>
      <c r="O59" s="162"/>
      <c r="P59" s="162"/>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68"/>
      <c r="C60" s="2"/>
      <c r="D60" s="2"/>
      <c r="E60" s="2"/>
      <c r="F60" s="2"/>
      <c r="G60" s="2"/>
      <c r="H60" s="2"/>
      <c r="I60" s="2"/>
      <c r="J60" s="2"/>
      <c r="K60" s="2"/>
      <c r="L60" s="2"/>
      <c r="M60" s="2"/>
      <c r="N60" s="2"/>
      <c r="O60" s="162"/>
      <c r="P60" s="16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68"/>
      <c r="C61" s="2"/>
      <c r="D61" s="2"/>
      <c r="E61" s="2"/>
      <c r="F61" s="2"/>
      <c r="G61" s="2"/>
      <c r="H61" s="2"/>
      <c r="I61" s="2"/>
      <c r="J61" s="2"/>
      <c r="K61" s="2"/>
      <c r="L61" s="2"/>
      <c r="M61" s="2"/>
      <c r="N61" s="2"/>
      <c r="O61" s="162"/>
      <c r="P61" s="16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68"/>
      <c r="C62" s="2"/>
      <c r="D62" s="2"/>
      <c r="E62" s="2"/>
      <c r="F62" s="2"/>
      <c r="G62" s="2"/>
      <c r="H62" s="2"/>
      <c r="I62" s="2"/>
      <c r="J62" s="2"/>
      <c r="K62" s="2"/>
      <c r="L62" s="2"/>
      <c r="M62" s="2"/>
      <c r="N62" s="2"/>
      <c r="O62" s="162"/>
      <c r="P62" s="16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68"/>
      <c r="C63" s="2"/>
      <c r="D63" s="2"/>
      <c r="E63" s="2"/>
      <c r="F63" s="2"/>
      <c r="G63" s="2"/>
      <c r="H63" s="2"/>
      <c r="I63" s="2"/>
      <c r="J63" s="2"/>
      <c r="K63" s="2"/>
      <c r="L63" s="2"/>
      <c r="M63" s="2"/>
      <c r="N63" s="2"/>
      <c r="O63" s="162"/>
      <c r="P63" s="162"/>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2"/>
      <c r="D64" s="2"/>
      <c r="E64" s="2"/>
      <c r="F64" s="2"/>
      <c r="G64" s="2"/>
      <c r="H64" s="2"/>
      <c r="I64" s="2"/>
      <c r="J64" s="2"/>
      <c r="K64" s="2"/>
      <c r="L64" s="2"/>
      <c r="M64" s="2"/>
      <c r="N64" s="2"/>
      <c r="O64" s="2"/>
      <c r="P64" s="2"/>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2"/>
      <c r="D65" s="2"/>
      <c r="E65" s="2"/>
      <c r="F65" s="2"/>
      <c r="G65" s="2"/>
      <c r="H65" s="2"/>
      <c r="I65" s="2"/>
      <c r="J65" s="2"/>
      <c r="K65" s="2"/>
      <c r="L65" s="2"/>
      <c r="M65" s="2"/>
      <c r="N65" s="2"/>
      <c r="O65" s="2"/>
      <c r="P65" s="2"/>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2"/>
      <c r="D66" s="2"/>
      <c r="E66" s="2"/>
      <c r="F66" s="2"/>
      <c r="G66" s="2"/>
      <c r="H66" s="2"/>
      <c r="I66" s="2"/>
      <c r="J66" s="2"/>
      <c r="K66" s="2"/>
      <c r="L66" s="2"/>
      <c r="M66" s="2"/>
      <c r="N66" s="2"/>
      <c r="O66" s="2"/>
      <c r="P66" s="2"/>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2"/>
      <c r="D67" s="2"/>
      <c r="E67" s="2"/>
      <c r="F67" s="2"/>
      <c r="G67" s="2"/>
      <c r="H67" s="2"/>
      <c r="I67" s="2"/>
      <c r="J67" s="2"/>
      <c r="K67" s="2"/>
      <c r="L67" s="2"/>
      <c r="M67" s="2"/>
      <c r="N67" s="2"/>
      <c r="O67" s="2"/>
      <c r="P67" s="2"/>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2"/>
      <c r="D68" s="2"/>
      <c r="E68" s="2"/>
      <c r="F68" s="2"/>
      <c r="G68" s="2"/>
      <c r="H68" s="2"/>
      <c r="I68" s="2"/>
      <c r="J68" s="2"/>
      <c r="K68" s="2"/>
      <c r="L68" s="2"/>
      <c r="M68" s="2"/>
      <c r="N68" s="2"/>
      <c r="O68" s="2"/>
      <c r="P68" s="2"/>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
      <c r="D69" s="2"/>
      <c r="E69" s="2"/>
      <c r="F69" s="2"/>
      <c r="G69" s="2"/>
      <c r="H69" s="2"/>
      <c r="I69" s="2"/>
      <c r="J69" s="2"/>
      <c r="K69" s="2"/>
      <c r="L69" s="2"/>
      <c r="M69" s="2"/>
      <c r="N69" s="2"/>
      <c r="O69" s="2"/>
      <c r="P69" s="2"/>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
      <c r="D70" s="2"/>
      <c r="E70" s="2"/>
      <c r="F70" s="2"/>
      <c r="G70" s="2"/>
      <c r="H70" s="2"/>
      <c r="I70" s="2"/>
      <c r="J70" s="2"/>
      <c r="K70" s="2"/>
      <c r="L70" s="2"/>
      <c r="M70" s="2"/>
      <c r="N70" s="2"/>
      <c r="O70" s="2"/>
      <c r="P70" s="2"/>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2"/>
      <c r="D71" s="2"/>
      <c r="E71" s="2"/>
      <c r="F71" s="2"/>
      <c r="G71" s="2"/>
      <c r="H71" s="2"/>
      <c r="I71" s="2"/>
      <c r="J71" s="2"/>
      <c r="K71" s="2"/>
      <c r="L71" s="2"/>
      <c r="M71" s="2"/>
      <c r="N71" s="2"/>
      <c r="O71" s="2"/>
      <c r="P71" s="2"/>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2"/>
      <c r="D72" s="2"/>
      <c r="E72" s="2"/>
      <c r="F72" s="2"/>
      <c r="G72" s="2"/>
      <c r="H72" s="2"/>
      <c r="I72" s="2"/>
      <c r="J72" s="2"/>
      <c r="K72" s="2"/>
      <c r="L72" s="2"/>
      <c r="M72" s="2"/>
      <c r="N72" s="2"/>
      <c r="O72" s="2"/>
      <c r="P72" s="2"/>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
      <c r="D73" s="2"/>
      <c r="E73" s="2"/>
      <c r="F73" s="2"/>
      <c r="G73" s="2"/>
      <c r="H73" s="2"/>
      <c r="I73" s="2"/>
      <c r="J73" s="2"/>
      <c r="K73" s="2"/>
      <c r="L73" s="2"/>
      <c r="M73" s="2"/>
      <c r="N73" s="2"/>
      <c r="O73" s="2"/>
      <c r="P73" s="2"/>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
      <c r="D74" s="2"/>
      <c r="E74" s="2"/>
      <c r="F74" s="2"/>
      <c r="G74" s="2"/>
      <c r="H74" s="2"/>
      <c r="I74" s="2"/>
      <c r="J74" s="2"/>
      <c r="K74" s="2"/>
      <c r="L74" s="2"/>
      <c r="M74" s="2"/>
      <c r="N74" s="2"/>
      <c r="O74" s="2"/>
      <c r="P74" s="2"/>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2"/>
      <c r="D75" s="2"/>
      <c r="E75" s="2"/>
      <c r="F75" s="2"/>
      <c r="G75" s="2"/>
      <c r="H75" s="2"/>
      <c r="I75" s="2"/>
      <c r="J75" s="2"/>
      <c r="K75" s="2"/>
      <c r="L75" s="2"/>
      <c r="M75" s="2"/>
      <c r="N75" s="2"/>
      <c r="O75" s="2"/>
      <c r="P75" s="2"/>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2"/>
      <c r="D76" s="2"/>
      <c r="E76" s="2"/>
      <c r="F76" s="2"/>
      <c r="G76" s="2"/>
      <c r="H76" s="2"/>
      <c r="I76" s="2"/>
      <c r="J76" s="2"/>
      <c r="K76" s="2"/>
      <c r="L76" s="2"/>
      <c r="M76" s="2"/>
      <c r="N76" s="2"/>
      <c r="O76" s="2"/>
      <c r="P76" s="2"/>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
      <c r="D77" s="2"/>
      <c r="E77" s="2"/>
      <c r="F77" s="2"/>
      <c r="G77" s="2"/>
      <c r="H77" s="2"/>
      <c r="I77" s="2"/>
      <c r="J77" s="2"/>
      <c r="K77" s="2"/>
      <c r="L77" s="2"/>
      <c r="M77" s="2"/>
      <c r="N77" s="2"/>
      <c r="O77" s="2"/>
      <c r="P77" s="2"/>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
      <c r="D78" s="2"/>
      <c r="E78" s="2"/>
      <c r="F78" s="2"/>
      <c r="G78" s="2"/>
      <c r="H78" s="2"/>
      <c r="I78" s="2"/>
      <c r="J78" s="2"/>
      <c r="K78" s="2"/>
      <c r="L78" s="2"/>
      <c r="M78" s="2"/>
      <c r="N78" s="2"/>
      <c r="O78" s="2"/>
      <c r="P78" s="2"/>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2"/>
      <c r="D79" s="2"/>
      <c r="E79" s="2"/>
      <c r="F79" s="2"/>
      <c r="G79" s="2"/>
      <c r="H79" s="2"/>
      <c r="I79" s="2"/>
      <c r="J79" s="2"/>
      <c r="K79" s="2"/>
      <c r="L79" s="2"/>
      <c r="M79" s="2"/>
      <c r="N79" s="2"/>
      <c r="O79" s="2"/>
      <c r="P79" s="2"/>
      <c r="Q79" s="101"/>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2"/>
      <c r="D80" s="2"/>
      <c r="E80" s="2"/>
      <c r="F80" s="2"/>
      <c r="G80" s="2"/>
      <c r="H80" s="2"/>
      <c r="I80" s="2"/>
      <c r="J80" s="2"/>
      <c r="K80" s="2"/>
      <c r="L80" s="2"/>
      <c r="M80" s="2"/>
      <c r="N80" s="2"/>
      <c r="O80" s="2"/>
      <c r="P80" s="2"/>
      <c r="Q80" s="101"/>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2"/>
      <c r="D81" s="2"/>
      <c r="E81" s="2"/>
      <c r="F81" s="2"/>
      <c r="G81" s="2"/>
      <c r="H81" s="2"/>
      <c r="I81" s="2"/>
      <c r="J81" s="2"/>
      <c r="K81" s="2"/>
      <c r="L81" s="2"/>
      <c r="M81" s="2"/>
      <c r="N81" s="2"/>
      <c r="O81" s="2"/>
      <c r="P81" s="2"/>
      <c r="Q81" s="101"/>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2"/>
      <c r="D82" s="2"/>
      <c r="E82" s="2"/>
      <c r="F82" s="2"/>
      <c r="G82" s="2"/>
      <c r="H82" s="2"/>
      <c r="I82" s="2"/>
      <c r="J82" s="2"/>
      <c r="K82" s="2"/>
      <c r="L82" s="2"/>
      <c r="M82" s="2"/>
      <c r="N82" s="2"/>
      <c r="O82" s="2"/>
      <c r="P82" s="2"/>
      <c r="Q82" s="101"/>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2"/>
      <c r="J83" s="2"/>
      <c r="K83" s="2"/>
      <c r="L83" s="2"/>
      <c r="M83" s="2"/>
      <c r="N83" s="2"/>
      <c r="O83" s="2"/>
      <c r="P83" s="2"/>
      <c r="Q83" s="10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2"/>
      <c r="D84" s="2"/>
      <c r="E84" s="2"/>
      <c r="F84" s="2"/>
      <c r="G84" s="2"/>
      <c r="H84" s="2"/>
      <c r="I84" s="2"/>
      <c r="J84" s="2"/>
      <c r="K84" s="2"/>
      <c r="L84" s="2"/>
      <c r="M84" s="2"/>
      <c r="N84" s="2"/>
      <c r="O84" s="2"/>
      <c r="P84" s="2"/>
      <c r="Q84" s="10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68"/>
      <c r="C85" s="2"/>
      <c r="D85" s="2"/>
      <c r="E85" s="2"/>
      <c r="F85" s="2"/>
      <c r="G85" s="2"/>
      <c r="H85" s="2"/>
      <c r="I85" s="2"/>
      <c r="J85" s="2"/>
      <c r="K85" s="2"/>
      <c r="L85" s="2"/>
      <c r="M85" s="2"/>
      <c r="N85" s="2"/>
      <c r="O85" s="2"/>
      <c r="P85" s="2"/>
      <c r="Q85" s="101"/>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68"/>
      <c r="C86" s="2"/>
      <c r="D86" s="2"/>
      <c r="E86" s="2"/>
      <c r="F86" s="2"/>
      <c r="G86" s="2"/>
      <c r="H86" s="2"/>
      <c r="I86" s="2"/>
      <c r="J86" s="2"/>
      <c r="K86" s="2"/>
      <c r="L86" s="2"/>
      <c r="M86" s="2"/>
      <c r="N86" s="2"/>
      <c r="O86" s="2"/>
      <c r="P86" s="2"/>
      <c r="Q86" s="101"/>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68"/>
      <c r="C87" s="2"/>
      <c r="D87" s="2"/>
      <c r="E87" s="2"/>
      <c r="F87" s="2"/>
      <c r="G87" s="2"/>
      <c r="H87" s="2"/>
      <c r="I87" s="2"/>
      <c r="J87" s="2"/>
      <c r="K87" s="2"/>
      <c r="L87" s="2"/>
      <c r="M87" s="2"/>
      <c r="N87" s="2"/>
      <c r="O87" s="2"/>
      <c r="P87" s="2"/>
      <c r="Q87" s="101"/>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68"/>
      <c r="C88" s="2"/>
      <c r="D88" s="2"/>
      <c r="E88" s="2"/>
      <c r="F88" s="2"/>
      <c r="G88" s="2"/>
      <c r="H88" s="2"/>
      <c r="I88" s="2"/>
      <c r="J88" s="2"/>
      <c r="K88" s="2"/>
      <c r="L88" s="2"/>
      <c r="M88" s="2"/>
      <c r="N88" s="2"/>
      <c r="O88" s="2"/>
      <c r="P88" s="2"/>
      <c r="Q88" s="101"/>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68"/>
      <c r="C89" s="2"/>
      <c r="D89" s="2"/>
      <c r="E89" s="2"/>
      <c r="F89" s="2"/>
      <c r="G89" s="2"/>
      <c r="H89" s="2"/>
      <c r="I89" s="2"/>
      <c r="J89" s="2"/>
      <c r="K89" s="2"/>
      <c r="L89" s="2"/>
      <c r="M89" s="2"/>
      <c r="N89" s="2"/>
      <c r="O89" s="2"/>
      <c r="P89" s="2"/>
      <c r="Q89" s="101"/>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68"/>
      <c r="C90" s="2"/>
      <c r="D90" s="2"/>
      <c r="E90" s="2"/>
      <c r="F90" s="2"/>
      <c r="G90" s="2"/>
      <c r="H90" s="2"/>
      <c r="I90" s="2"/>
      <c r="J90" s="2"/>
      <c r="K90" s="2"/>
      <c r="L90" s="2"/>
      <c r="M90" s="2"/>
      <c r="N90" s="2"/>
      <c r="O90" s="2"/>
      <c r="P90" s="2"/>
      <c r="Q90" s="101"/>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68"/>
      <c r="C91" s="2"/>
      <c r="D91" s="2"/>
      <c r="E91" s="2"/>
      <c r="F91" s="2"/>
      <c r="G91" s="2"/>
      <c r="H91" s="2"/>
      <c r="I91" s="2"/>
      <c r="J91" s="2"/>
      <c r="K91" s="2"/>
      <c r="L91" s="2"/>
      <c r="M91" s="2"/>
      <c r="N91" s="2"/>
      <c r="O91" s="2"/>
      <c r="P91" s="2"/>
      <c r="Q91" s="101"/>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68"/>
      <c r="C92" s="2"/>
      <c r="D92" s="2"/>
      <c r="E92" s="2"/>
      <c r="F92" s="2"/>
      <c r="G92" s="2"/>
      <c r="H92" s="2"/>
      <c r="I92" s="2"/>
      <c r="J92" s="2"/>
      <c r="K92" s="2"/>
      <c r="L92" s="2"/>
      <c r="M92" s="2"/>
      <c r="N92" s="2"/>
      <c r="O92" s="2"/>
      <c r="P92" s="2"/>
      <c r="Q92" s="101"/>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68"/>
      <c r="C93" s="2"/>
      <c r="D93" s="2"/>
      <c r="E93" s="2"/>
      <c r="F93" s="2"/>
      <c r="G93" s="2"/>
      <c r="H93" s="2"/>
      <c r="I93" s="2"/>
      <c r="J93" s="2"/>
      <c r="K93" s="2"/>
      <c r="L93" s="2"/>
      <c r="M93" s="2"/>
      <c r="N93" s="2"/>
      <c r="O93" s="2"/>
      <c r="P93" s="2"/>
      <c r="Q93" s="101"/>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68"/>
      <c r="C94" s="2"/>
      <c r="D94" s="2"/>
      <c r="E94" s="2"/>
      <c r="F94" s="2"/>
      <c r="G94" s="2"/>
      <c r="H94" s="2"/>
      <c r="I94" s="2"/>
      <c r="J94" s="2"/>
      <c r="K94" s="2"/>
      <c r="L94" s="2"/>
      <c r="M94" s="2"/>
      <c r="N94" s="2"/>
      <c r="O94" s="2"/>
      <c r="P94" s="2"/>
      <c r="Q94" s="101"/>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68"/>
      <c r="C95" s="136"/>
      <c r="D95" s="2"/>
      <c r="E95" s="2"/>
      <c r="F95" s="2"/>
      <c r="G95" s="2"/>
      <c r="H95" s="2"/>
      <c r="I95" s="2"/>
      <c r="J95" s="2"/>
      <c r="K95" s="2"/>
      <c r="L95" s="2"/>
      <c r="M95" s="2"/>
      <c r="N95" s="2"/>
      <c r="O95" s="2"/>
      <c r="P95" s="2"/>
      <c r="Q95" s="101"/>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68"/>
      <c r="C96" s="2"/>
      <c r="D96" s="165"/>
      <c r="E96" s="2"/>
      <c r="F96" s="2"/>
      <c r="G96" s="2"/>
      <c r="H96" s="2"/>
      <c r="I96" s="2"/>
      <c r="J96" s="2"/>
      <c r="K96" s="2"/>
      <c r="L96" s="2"/>
      <c r="M96" s="2"/>
      <c r="N96" s="2"/>
      <c r="O96" s="2"/>
      <c r="P96" s="2"/>
      <c r="Q96" s="101"/>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68"/>
      <c r="C97" s="2"/>
      <c r="D97" s="2"/>
      <c r="E97" s="2"/>
      <c r="F97" s="2"/>
      <c r="G97" s="2"/>
      <c r="H97" s="2"/>
      <c r="I97" s="2"/>
      <c r="J97" s="2"/>
      <c r="K97" s="2"/>
      <c r="L97" s="2"/>
      <c r="M97" s="2"/>
      <c r="N97" s="2"/>
      <c r="O97" s="2"/>
      <c r="P97" s="2"/>
      <c r="Q97" s="101"/>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68"/>
      <c r="C98" s="2"/>
      <c r="D98" s="2"/>
      <c r="E98" s="2"/>
      <c r="F98" s="2"/>
      <c r="G98" s="2"/>
      <c r="H98" s="2"/>
      <c r="I98" s="2"/>
      <c r="J98" s="2"/>
      <c r="K98" s="2"/>
      <c r="L98" s="2"/>
      <c r="M98" s="2"/>
      <c r="N98" s="2"/>
      <c r="O98" s="2"/>
      <c r="P98" s="2"/>
      <c r="Q98" s="101"/>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68"/>
      <c r="C99" s="2"/>
      <c r="D99" s="2"/>
      <c r="E99" s="2"/>
      <c r="F99" s="2"/>
      <c r="G99" s="2"/>
      <c r="H99" s="2"/>
      <c r="I99" s="2"/>
      <c r="J99" s="2"/>
      <c r="K99" s="2"/>
      <c r="L99" s="2"/>
      <c r="M99" s="2"/>
      <c r="N99" s="2"/>
      <c r="O99" s="2"/>
      <c r="P99" s="2"/>
      <c r="Q99" s="101"/>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68"/>
      <c r="C100" s="2"/>
      <c r="D100" s="2"/>
      <c r="E100" s="2"/>
      <c r="F100" s="2"/>
      <c r="G100" s="2"/>
      <c r="H100" s="2"/>
      <c r="I100" s="2"/>
      <c r="J100" s="2"/>
      <c r="K100" s="2"/>
      <c r="L100" s="2"/>
      <c r="M100" s="2"/>
      <c r="N100" s="2"/>
      <c r="O100" s="2"/>
      <c r="P100" s="2"/>
      <c r="Q100" s="101"/>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68"/>
      <c r="C101" s="2"/>
      <c r="D101" s="2"/>
      <c r="E101" s="2"/>
      <c r="F101" s="2"/>
      <c r="G101" s="2"/>
      <c r="H101" s="2"/>
      <c r="I101" s="2"/>
      <c r="J101" s="2"/>
      <c r="K101" s="2"/>
      <c r="L101" s="2"/>
      <c r="M101" s="2"/>
      <c r="N101" s="2"/>
      <c r="O101" s="2"/>
      <c r="P101" s="2"/>
      <c r="Q101" s="101"/>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68"/>
      <c r="C102" s="2"/>
      <c r="D102" s="2"/>
      <c r="E102" s="2"/>
      <c r="F102" s="2"/>
      <c r="G102" s="2"/>
      <c r="H102" s="2"/>
      <c r="I102" s="2"/>
      <c r="J102" s="2"/>
      <c r="K102" s="2"/>
      <c r="L102" s="2"/>
      <c r="M102" s="2"/>
      <c r="N102" s="2"/>
      <c r="O102" s="2"/>
      <c r="P102" s="2"/>
      <c r="Q102" s="101"/>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68"/>
      <c r="C103" s="2"/>
      <c r="D103" s="2"/>
      <c r="E103" s="2"/>
      <c r="F103" s="2"/>
      <c r="G103" s="2"/>
      <c r="H103" s="2"/>
      <c r="I103" s="2"/>
      <c r="J103" s="2"/>
      <c r="K103" s="2"/>
      <c r="L103" s="2"/>
      <c r="M103" s="2"/>
      <c r="N103" s="2"/>
      <c r="O103" s="2"/>
      <c r="P103" s="2"/>
      <c r="Q103" s="101"/>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68"/>
      <c r="C104" s="2"/>
      <c r="D104" s="2"/>
      <c r="E104" s="2"/>
      <c r="F104" s="2"/>
      <c r="G104" s="2"/>
      <c r="H104" s="2"/>
      <c r="I104" s="2"/>
      <c r="J104" s="2"/>
      <c r="K104" s="2"/>
      <c r="L104" s="2"/>
      <c r="M104" s="2"/>
      <c r="N104" s="2"/>
      <c r="O104" s="2"/>
      <c r="P104" s="2"/>
      <c r="Q104" s="101"/>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68"/>
      <c r="C105" s="2"/>
      <c r="D105" s="2"/>
      <c r="E105" s="2"/>
      <c r="F105" s="2"/>
      <c r="G105" s="2"/>
      <c r="H105" s="2"/>
      <c r="I105" s="2"/>
      <c r="J105" s="2"/>
      <c r="K105" s="2"/>
      <c r="L105" s="2"/>
      <c r="M105" s="2"/>
      <c r="N105" s="2"/>
      <c r="O105" s="2"/>
      <c r="P105" s="2"/>
      <c r="Q105" s="101"/>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68"/>
      <c r="C106" s="2"/>
      <c r="D106" s="2"/>
      <c r="E106" s="2"/>
      <c r="F106" s="2"/>
      <c r="G106" s="2"/>
      <c r="H106" s="2"/>
      <c r="I106" s="2"/>
      <c r="J106" s="2"/>
      <c r="K106" s="2"/>
      <c r="L106" s="2"/>
      <c r="M106" s="2"/>
      <c r="N106" s="2"/>
      <c r="O106" s="2"/>
      <c r="P106" s="2"/>
      <c r="Q106" s="101"/>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68"/>
      <c r="C107" s="2"/>
      <c r="D107" s="2"/>
      <c r="E107" s="2"/>
      <c r="F107" s="2"/>
      <c r="G107" s="2"/>
      <c r="H107" s="2"/>
      <c r="I107" s="2"/>
      <c r="J107" s="2"/>
      <c r="K107" s="2"/>
      <c r="L107" s="2"/>
      <c r="M107" s="2"/>
      <c r="N107" s="2"/>
      <c r="O107" s="2"/>
      <c r="P107" s="2"/>
      <c r="Q107" s="101"/>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68"/>
      <c r="C108" s="2"/>
      <c r="D108" s="2"/>
      <c r="E108" s="2"/>
      <c r="F108" s="2"/>
      <c r="G108" s="2"/>
      <c r="H108" s="2"/>
      <c r="I108" s="2"/>
      <c r="J108" s="2"/>
      <c r="K108" s="2"/>
      <c r="L108" s="2"/>
      <c r="M108" s="2"/>
      <c r="N108" s="2"/>
      <c r="O108" s="2"/>
      <c r="P108" s="2"/>
      <c r="Q108" s="101"/>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68"/>
      <c r="C109" s="2"/>
      <c r="D109" s="2"/>
      <c r="E109" s="2"/>
      <c r="F109" s="2"/>
      <c r="G109" s="2"/>
      <c r="H109" s="2"/>
      <c r="I109" s="2"/>
      <c r="J109" s="2"/>
      <c r="K109" s="2"/>
      <c r="L109" s="2"/>
      <c r="M109" s="2"/>
      <c r="N109" s="2"/>
      <c r="O109" s="2"/>
      <c r="P109" s="2"/>
      <c r="Q109" s="101"/>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68"/>
      <c r="C110" s="2"/>
      <c r="D110" s="2"/>
      <c r="E110" s="2"/>
      <c r="F110" s="2"/>
      <c r="G110" s="2"/>
      <c r="H110" s="2"/>
      <c r="I110" s="2"/>
      <c r="J110" s="2"/>
      <c r="K110" s="2"/>
      <c r="L110" s="2"/>
      <c r="M110" s="2"/>
      <c r="N110" s="2"/>
      <c r="O110" s="2"/>
      <c r="P110" s="2"/>
      <c r="Q110" s="101"/>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68"/>
      <c r="C111" s="2"/>
      <c r="D111" s="2"/>
      <c r="E111" s="2"/>
      <c r="F111" s="2"/>
      <c r="G111" s="2"/>
      <c r="H111" s="2"/>
      <c r="I111" s="2"/>
      <c r="J111" s="2"/>
      <c r="K111" s="2"/>
      <c r="L111" s="2"/>
      <c r="M111" s="2"/>
      <c r="N111" s="2"/>
      <c r="O111" s="2"/>
      <c r="P111" s="2"/>
      <c r="Q111" s="101"/>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68"/>
      <c r="C112" s="2"/>
      <c r="D112" s="2"/>
      <c r="E112" s="2"/>
      <c r="F112" s="2"/>
      <c r="G112" s="2"/>
      <c r="H112" s="2"/>
      <c r="I112" s="2"/>
      <c r="J112" s="2"/>
      <c r="K112" s="2"/>
      <c r="L112" s="2"/>
      <c r="M112" s="2"/>
      <c r="N112" s="2"/>
      <c r="O112" s="2"/>
      <c r="P112" s="2"/>
      <c r="Q112" s="101"/>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68"/>
      <c r="C113" s="2"/>
      <c r="D113" s="2"/>
      <c r="E113" s="2"/>
      <c r="F113" s="2"/>
      <c r="G113" s="2"/>
      <c r="H113" s="2"/>
      <c r="I113" s="2"/>
      <c r="J113" s="2"/>
      <c r="K113" s="2"/>
      <c r="L113" s="2"/>
      <c r="M113" s="2"/>
      <c r="N113" s="2"/>
      <c r="O113" s="2"/>
      <c r="P113" s="2"/>
      <c r="Q113" s="101"/>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68"/>
      <c r="C114" s="2"/>
      <c r="D114" s="2"/>
      <c r="E114" s="2"/>
      <c r="F114" s="2"/>
      <c r="G114" s="2"/>
      <c r="H114" s="2"/>
      <c r="I114" s="2"/>
      <c r="J114" s="2"/>
      <c r="K114" s="2"/>
      <c r="L114" s="2"/>
      <c r="M114" s="2"/>
      <c r="N114" s="2"/>
      <c r="O114" s="2"/>
      <c r="P114" s="2"/>
      <c r="Q114" s="101"/>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68"/>
      <c r="C115" s="2"/>
      <c r="D115" s="2"/>
      <c r="E115" s="2"/>
      <c r="F115" s="2"/>
      <c r="G115" s="2"/>
      <c r="H115" s="2"/>
      <c r="I115" s="2"/>
      <c r="J115" s="2"/>
      <c r="K115" s="2"/>
      <c r="L115" s="2"/>
      <c r="M115" s="2"/>
      <c r="N115" s="2"/>
      <c r="O115" s="2"/>
      <c r="P115" s="2"/>
      <c r="Q115" s="101"/>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68"/>
      <c r="C116" s="2"/>
      <c r="D116" s="2"/>
      <c r="E116" s="2"/>
      <c r="F116" s="2"/>
      <c r="G116" s="2"/>
      <c r="H116" s="2"/>
      <c r="I116" s="2"/>
      <c r="J116" s="2"/>
      <c r="K116" s="2"/>
      <c r="L116" s="2"/>
      <c r="M116" s="2"/>
      <c r="N116" s="2"/>
      <c r="O116" s="2"/>
      <c r="P116" s="2"/>
      <c r="Q116" s="101"/>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68"/>
      <c r="C117" s="2"/>
      <c r="D117" s="2"/>
      <c r="E117" s="2"/>
      <c r="F117" s="2"/>
      <c r="G117" s="2"/>
      <c r="H117" s="2"/>
      <c r="I117" s="2"/>
      <c r="J117" s="2"/>
      <c r="K117" s="2"/>
      <c r="L117" s="2"/>
      <c r="M117" s="2"/>
      <c r="N117" s="2"/>
      <c r="O117" s="2"/>
      <c r="P117" s="2"/>
      <c r="Q117" s="101"/>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68"/>
      <c r="C118" s="2"/>
      <c r="D118" s="2"/>
      <c r="E118" s="2"/>
      <c r="F118" s="2"/>
      <c r="G118" s="2"/>
      <c r="H118" s="2"/>
      <c r="I118" s="2"/>
      <c r="J118" s="2"/>
      <c r="K118" s="2"/>
      <c r="L118" s="2"/>
      <c r="M118" s="2"/>
      <c r="N118" s="2"/>
      <c r="O118" s="2"/>
      <c r="P118" s="2"/>
      <c r="Q118" s="101"/>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00"/>
      <c r="C119" s="28"/>
      <c r="D119" s="28"/>
      <c r="E119" s="28"/>
      <c r="F119" s="28"/>
      <c r="G119" s="28"/>
      <c r="H119" s="28"/>
      <c r="I119" s="28"/>
      <c r="J119" s="28"/>
      <c r="K119" s="28"/>
      <c r="L119" s="28"/>
      <c r="M119" s="28"/>
      <c r="N119" s="28"/>
      <c r="O119" s="2"/>
      <c r="P119" s="2"/>
      <c r="Q119" s="101"/>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00"/>
      <c r="C120" s="28"/>
      <c r="D120" s="28"/>
      <c r="E120" s="28"/>
      <c r="F120" s="28"/>
      <c r="G120" s="28"/>
      <c r="H120" s="28"/>
      <c r="I120" s="28"/>
      <c r="J120" s="28"/>
      <c r="K120" s="28"/>
      <c r="L120" s="28"/>
      <c r="M120" s="28"/>
      <c r="N120" s="28"/>
      <c r="O120" s="2"/>
      <c r="P120" s="2"/>
      <c r="Q120" s="101"/>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94"/>
      <c r="C121" s="96"/>
      <c r="D121" s="96"/>
      <c r="E121" s="96"/>
      <c r="F121" s="96"/>
      <c r="G121" s="96"/>
      <c r="H121" s="96"/>
      <c r="I121" s="96"/>
      <c r="J121" s="96"/>
      <c r="K121" s="96"/>
      <c r="L121" s="96"/>
      <c r="M121" s="96"/>
      <c r="N121" s="96"/>
      <c r="O121" s="84"/>
      <c r="P121" s="84"/>
      <c r="Q121" s="138"/>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5"/>
      <c r="J122" s="115"/>
      <c r="K122" s="115"/>
      <c r="L122" s="115"/>
      <c r="M122" s="115"/>
      <c r="N122" s="115"/>
      <c r="O122" s="115"/>
      <c r="P122" s="115"/>
      <c r="Q122" s="129"/>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x14ac:dyDescent="0.2">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x14ac:dyDescent="0.2">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x14ac:dyDescent="0.2">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x14ac:dyDescent="0.2">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x14ac:dyDescent="0.2">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x14ac:dyDescent="0.2">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x14ac:dyDescent="0.2">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x14ac:dyDescent="0.2">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x14ac:dyDescent="0.2">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x14ac:dyDescent="0.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x14ac:dyDescent="0.2">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x14ac:dyDescent="0.2">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x14ac:dyDescent="0.2">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x14ac:dyDescent="0.2">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x14ac:dyDescent="0.2">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x14ac:dyDescent="0.2">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x14ac:dyDescent="0.2">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x14ac:dyDescent="0.2">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x14ac:dyDescent="0.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x14ac:dyDescent="0.2">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x14ac:dyDescent="0.2">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x14ac:dyDescent="0.2">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x14ac:dyDescent="0.2">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x14ac:dyDescent="0.2">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x14ac:dyDescent="0.2">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x14ac:dyDescent="0.2">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x14ac:dyDescent="0.2">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x14ac:dyDescent="0.2">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x14ac:dyDescent="0.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x14ac:dyDescent="0.2">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x14ac:dyDescent="0.2">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x14ac:dyDescent="0.2">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x14ac:dyDescent="0.2">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x14ac:dyDescent="0.2">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x14ac:dyDescent="0.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x14ac:dyDescent="0.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x14ac:dyDescent="0.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x14ac:dyDescent="0.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x14ac:dyDescent="0.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x14ac:dyDescent="0.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x14ac:dyDescent="0.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x14ac:dyDescent="0.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x14ac:dyDescent="0.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x14ac:dyDescent="0.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x14ac:dyDescent="0.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x14ac:dyDescent="0.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x14ac:dyDescent="0.2">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x14ac:dyDescent="0.2">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x14ac:dyDescent="0.2">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x14ac:dyDescent="0.2">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x14ac:dyDescent="0.2">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x14ac:dyDescent="0.2">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x14ac:dyDescent="0.2">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x14ac:dyDescent="0.2">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x14ac:dyDescent="0.2">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x14ac:dyDescent="0.2">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x14ac:dyDescent="0.2">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x14ac:dyDescent="0.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x14ac:dyDescent="0.2">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x14ac:dyDescent="0.2">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x14ac:dyDescent="0.2">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x14ac:dyDescent="0.2">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x14ac:dyDescent="0.2">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x14ac:dyDescent="0.2">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x14ac:dyDescent="0.2">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x14ac:dyDescent="0.2">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x14ac:dyDescent="0.2">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x14ac:dyDescent="0.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x14ac:dyDescent="0.2">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x14ac:dyDescent="0.2">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sheetData>
  <mergeCells count="17">
    <mergeCell ref="E18:F18"/>
    <mergeCell ref="L18:P18"/>
    <mergeCell ref="C17:D18"/>
    <mergeCell ref="G17:K17"/>
    <mergeCell ref="G18:K18"/>
    <mergeCell ref="E17:F17"/>
    <mergeCell ref="L17:P17"/>
    <mergeCell ref="C16:F16"/>
    <mergeCell ref="G16:K16"/>
    <mergeCell ref="L16:P16"/>
    <mergeCell ref="L13:P13"/>
    <mergeCell ref="L14:P14"/>
    <mergeCell ref="C15:F15"/>
    <mergeCell ref="G15:K15"/>
    <mergeCell ref="C13:K13"/>
    <mergeCell ref="C14:K14"/>
    <mergeCell ref="L15:P15"/>
  </mergeCells>
  <phoneticPr fontId="4" type="noConversion"/>
  <printOptions horizontalCentered="1"/>
  <pageMargins left="0.39000000000000007" right="0.39000000000000007" top="0.31" bottom="0.59" header="0.25" footer="0.57000000000000006"/>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85</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6</v>
      </c>
      <c r="F12" s="364"/>
      <c r="G12" s="434" t="str">
        <f>TEXT(firstday+(E12*7-7),format) &amp; " - " &amp; TEXT(firstday+(E12*7-1),format)</f>
        <v>7 februari - 13 februari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7 feb</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8 feb</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9 feb</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10 feb</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11 feb</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12 feb</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13 feb</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5'!N30</f>
        <v>0</v>
      </c>
      <c r="O27" s="63">
        <f>'v 5'!O30</f>
        <v>0</v>
      </c>
      <c r="P27" s="58">
        <f>'v 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7 feb</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8 feb</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9 feb</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10 feb</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11 feb</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12 feb</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13 feb</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69" priority="0" stopIfTrue="1">
      <formula>$S$30+$S$35+$N$20+$O$20&lt;0</formula>
    </cfRule>
  </conditionalFormatting>
  <conditionalFormatting sqref="M50">
    <cfRule type="expression" dxfId="468" priority="1" stopIfTrue="1">
      <formula>$N$20+$S$28&lt;0</formula>
    </cfRule>
    <cfRule type="expression" dxfId="467" priority="2" stopIfTrue="1">
      <formula>$S$30&lt;0</formula>
    </cfRule>
  </conditionalFormatting>
  <conditionalFormatting sqref="M52">
    <cfRule type="expression" dxfId="466" priority="3" stopIfTrue="1">
      <formula>$N$20+$S$33&lt;0</formula>
    </cfRule>
    <cfRule type="expression" dxfId="465" priority="4" stopIfTrue="1">
      <formula>$S$35&lt;0</formula>
    </cfRule>
  </conditionalFormatting>
  <conditionalFormatting sqref="S14:S18">
    <cfRule type="expression" dxfId="464" priority="5" stopIfTrue="1">
      <formula>#REF!-#REF!&lt;0.01</formula>
    </cfRule>
  </conditionalFormatting>
  <conditionalFormatting sqref="N28:N29">
    <cfRule type="expression" dxfId="463" priority="6" stopIfTrue="1">
      <formula>$N$20+$S$28&lt;0</formula>
    </cfRule>
    <cfRule type="expression" dxfId="462" priority="7" stopIfTrue="1">
      <formula>$S$30&lt;0</formula>
    </cfRule>
  </conditionalFormatting>
  <conditionalFormatting sqref="O28:O29">
    <cfRule type="expression" dxfId="461" priority="8" stopIfTrue="1">
      <formula>$O$20+$S$33&lt;0</formula>
    </cfRule>
    <cfRule type="expression" dxfId="4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7</v>
      </c>
      <c r="F12" s="364"/>
      <c r="G12" s="434" t="str">
        <f>TEXT(firstday+(E12*7-7),format) &amp; " - " &amp; TEXT(firstday+(E12*7-1),format)</f>
        <v>14 februari - 20 februari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14 feb</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15 feb</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16 feb</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17 feb</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18 feb</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19 feb</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20 feb</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6'!N30</f>
        <v>0</v>
      </c>
      <c r="O27" s="63">
        <f>'v 6'!O30</f>
        <v>0</v>
      </c>
      <c r="P27" s="58">
        <f>'v 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14 feb</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15 feb</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16 feb</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17 feb</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18 feb</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19 feb</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20 feb</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59" priority="0" stopIfTrue="1">
      <formula>$S$30+$S$35+$N$20+$O$20&lt;0</formula>
    </cfRule>
  </conditionalFormatting>
  <conditionalFormatting sqref="M50">
    <cfRule type="expression" dxfId="458" priority="1" stopIfTrue="1">
      <formula>$N$20+$S$28&lt;0</formula>
    </cfRule>
    <cfRule type="expression" dxfId="457" priority="2" stopIfTrue="1">
      <formula>$S$30&lt;0</formula>
    </cfRule>
  </conditionalFormatting>
  <conditionalFormatting sqref="M52">
    <cfRule type="expression" dxfId="456" priority="3" stopIfTrue="1">
      <formula>$N$20+$S$33&lt;0</formula>
    </cfRule>
    <cfRule type="expression" dxfId="455" priority="4" stopIfTrue="1">
      <formula>$S$35&lt;0</formula>
    </cfRule>
  </conditionalFormatting>
  <conditionalFormatting sqref="S14:S18">
    <cfRule type="expression" dxfId="454" priority="5" stopIfTrue="1">
      <formula>#REF!-#REF!&lt;0.01</formula>
    </cfRule>
  </conditionalFormatting>
  <conditionalFormatting sqref="N28:N29">
    <cfRule type="expression" dxfId="453" priority="6" stopIfTrue="1">
      <formula>$N$20+$S$28&lt;0</formula>
    </cfRule>
    <cfRule type="expression" dxfId="452" priority="7" stopIfTrue="1">
      <formula>$S$30&lt;0</formula>
    </cfRule>
  </conditionalFormatting>
  <conditionalFormatting sqref="O28:O29">
    <cfRule type="expression" dxfId="451" priority="8" stopIfTrue="1">
      <formula>$O$20+$S$33&lt;0</formula>
    </cfRule>
    <cfRule type="expression" dxfId="4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8</v>
      </c>
      <c r="F12" s="364"/>
      <c r="G12" s="434" t="str">
        <f>TEXT(firstday+(E12*7-7),format) &amp; " - " &amp; TEXT(firstday+(E12*7-1),format)</f>
        <v>21 februari - 27 februari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21 feb</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22 feb</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23 feb</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24 feb</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25 feb</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26 feb</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27 feb</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7'!N30</f>
        <v>0</v>
      </c>
      <c r="O27" s="63">
        <f>'v 7'!O30</f>
        <v>0</v>
      </c>
      <c r="P27" s="58">
        <f>'v 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21 feb</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22 feb</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23 feb</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24 feb</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25 feb</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26 feb</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27 feb</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49" priority="0" stopIfTrue="1">
      <formula>$S$30+$S$35+$N$20+$O$20&lt;0</formula>
    </cfRule>
  </conditionalFormatting>
  <conditionalFormatting sqref="M50">
    <cfRule type="expression" dxfId="448" priority="1" stopIfTrue="1">
      <formula>$N$20+$S$28&lt;0</formula>
    </cfRule>
    <cfRule type="expression" dxfId="447" priority="2" stopIfTrue="1">
      <formula>$S$30&lt;0</formula>
    </cfRule>
  </conditionalFormatting>
  <conditionalFormatting sqref="M52">
    <cfRule type="expression" dxfId="446" priority="3" stopIfTrue="1">
      <formula>$N$20+$S$33&lt;0</formula>
    </cfRule>
    <cfRule type="expression" dxfId="445" priority="4" stopIfTrue="1">
      <formula>$S$35&lt;0</formula>
    </cfRule>
  </conditionalFormatting>
  <conditionalFormatting sqref="S14:S18">
    <cfRule type="expression" dxfId="444" priority="5" stopIfTrue="1">
      <formula>#REF!-#REF!&lt;0.01</formula>
    </cfRule>
  </conditionalFormatting>
  <conditionalFormatting sqref="N28:N29">
    <cfRule type="expression" dxfId="443" priority="6" stopIfTrue="1">
      <formula>$N$20+$S$28&lt;0</formula>
    </cfRule>
    <cfRule type="expression" dxfId="442" priority="7" stopIfTrue="1">
      <formula>$S$30&lt;0</formula>
    </cfRule>
  </conditionalFormatting>
  <conditionalFormatting sqref="O28:O29">
    <cfRule type="expression" dxfId="441" priority="8" stopIfTrue="1">
      <formula>$O$20+$S$33&lt;0</formula>
    </cfRule>
    <cfRule type="expression" dxfId="4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9</v>
      </c>
      <c r="F12" s="364"/>
      <c r="G12" s="434" t="str">
        <f>TEXT(firstday+(E12*7-7),format) &amp; " - " &amp; TEXT(firstday+(E12*7-1),format)</f>
        <v>28 februari - 6 mars</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28 feb</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 mar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4 mar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5 mar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6 mar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8'!N30</f>
        <v>0</v>
      </c>
      <c r="O27" s="63">
        <f>'v 8'!O30</f>
        <v>0</v>
      </c>
      <c r="P27" s="58">
        <f>'v 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28 feb</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 mar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 mar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3 mar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4 mar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5 mar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6 mar</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39" priority="0" stopIfTrue="1">
      <formula>$S$30+$S$35+$N$20+$O$20&lt;0</formula>
    </cfRule>
  </conditionalFormatting>
  <conditionalFormatting sqref="M50">
    <cfRule type="expression" dxfId="438" priority="1" stopIfTrue="1">
      <formula>$N$20+$S$28&lt;0</formula>
    </cfRule>
    <cfRule type="expression" dxfId="437" priority="2" stopIfTrue="1">
      <formula>$S$30&lt;0</formula>
    </cfRule>
  </conditionalFormatting>
  <conditionalFormatting sqref="M52">
    <cfRule type="expression" dxfId="436" priority="3" stopIfTrue="1">
      <formula>$N$20+$S$33&lt;0</formula>
    </cfRule>
    <cfRule type="expression" dxfId="435" priority="4" stopIfTrue="1">
      <formula>$S$35&lt;0</formula>
    </cfRule>
  </conditionalFormatting>
  <conditionalFormatting sqref="S14:S18">
    <cfRule type="expression" dxfId="434" priority="5" stopIfTrue="1">
      <formula>#REF!-#REF!&lt;0.01</formula>
    </cfRule>
  </conditionalFormatting>
  <conditionalFormatting sqref="N28:N29">
    <cfRule type="expression" dxfId="433" priority="6" stopIfTrue="1">
      <formula>$N$20+$S$28&lt;0</formula>
    </cfRule>
    <cfRule type="expression" dxfId="432" priority="7" stopIfTrue="1">
      <formula>$S$30&lt;0</formula>
    </cfRule>
  </conditionalFormatting>
  <conditionalFormatting sqref="O28:O29">
    <cfRule type="expression" dxfId="431" priority="8" stopIfTrue="1">
      <formula>$O$20+$S$33&lt;0</formula>
    </cfRule>
    <cfRule type="expression" dxfId="4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10</v>
      </c>
      <c r="F12" s="364"/>
      <c r="G12" s="434" t="str">
        <f>TEXT(firstday+(E12*7-7),format) &amp; " - " &amp; TEXT(firstday+(E12*7-1),format)</f>
        <v>7 mars - 13 mars</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7 mar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8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9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10 mar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11 mar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12 mar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13 mar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9'!N30</f>
        <v>0</v>
      </c>
      <c r="O27" s="63">
        <f>'v 9'!O30</f>
        <v>0</v>
      </c>
      <c r="P27" s="58">
        <f>'v 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7 mar</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8 mar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9 mar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10 mar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11 mar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12 mar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13 mar</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29" priority="0" stopIfTrue="1">
      <formula>$S$30+$S$35+$N$20+$O$20&lt;0</formula>
    </cfRule>
  </conditionalFormatting>
  <conditionalFormatting sqref="M50">
    <cfRule type="expression" dxfId="428" priority="1" stopIfTrue="1">
      <formula>$N$20+$S$28&lt;0</formula>
    </cfRule>
    <cfRule type="expression" dxfId="427" priority="2" stopIfTrue="1">
      <formula>$S$30&lt;0</formula>
    </cfRule>
  </conditionalFormatting>
  <conditionalFormatting sqref="M52">
    <cfRule type="expression" dxfId="426" priority="3" stopIfTrue="1">
      <formula>$N$20+$S$33&lt;0</formula>
    </cfRule>
    <cfRule type="expression" dxfId="425" priority="4" stopIfTrue="1">
      <formula>$S$35&lt;0</formula>
    </cfRule>
  </conditionalFormatting>
  <conditionalFormatting sqref="S14:S18">
    <cfRule type="expression" dxfId="424" priority="5" stopIfTrue="1">
      <formula>#REF!-#REF!&lt;0.01</formula>
    </cfRule>
  </conditionalFormatting>
  <conditionalFormatting sqref="N28:N29">
    <cfRule type="expression" dxfId="423" priority="6" stopIfTrue="1">
      <formula>$N$20+$S$28&lt;0</formula>
    </cfRule>
    <cfRule type="expression" dxfId="422" priority="7" stopIfTrue="1">
      <formula>$S$30&lt;0</formula>
    </cfRule>
  </conditionalFormatting>
  <conditionalFormatting sqref="O28:O29">
    <cfRule type="expression" dxfId="421" priority="8" stopIfTrue="1">
      <formula>$O$20+$S$33&lt;0</formula>
    </cfRule>
    <cfRule type="expression" dxfId="4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11</v>
      </c>
      <c r="F12" s="364"/>
      <c r="G12" s="434" t="str">
        <f>TEXT(firstday+(E12*7-7),format) &amp; " - " &amp; TEXT(firstday+(E12*7-1),format)</f>
        <v>14 mars - 20 mars</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14 mar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15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16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17 mar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18 mar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19 mar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20 mar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10'!N30</f>
        <v>0</v>
      </c>
      <c r="O27" s="63">
        <f>'v 10'!O30</f>
        <v>0</v>
      </c>
      <c r="P27" s="58">
        <f>'v 10'!P30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14 mar</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15 mar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16 mar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17 mar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18 mar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19 mar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20 mar</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19" priority="0" stopIfTrue="1">
      <formula>$S$30+$S$35+$N$20+$O$20&lt;0</formula>
    </cfRule>
  </conditionalFormatting>
  <conditionalFormatting sqref="M50">
    <cfRule type="expression" dxfId="418" priority="1" stopIfTrue="1">
      <formula>$N$20+$S$28&lt;0</formula>
    </cfRule>
    <cfRule type="expression" dxfId="417" priority="2" stopIfTrue="1">
      <formula>$S$30&lt;0</formula>
    </cfRule>
  </conditionalFormatting>
  <conditionalFormatting sqref="M52">
    <cfRule type="expression" dxfId="416" priority="3" stopIfTrue="1">
      <formula>$N$20+$S$33&lt;0</formula>
    </cfRule>
    <cfRule type="expression" dxfId="415" priority="4" stopIfTrue="1">
      <formula>$S$35&lt;0</formula>
    </cfRule>
  </conditionalFormatting>
  <conditionalFormatting sqref="S14:S18">
    <cfRule type="expression" dxfId="414" priority="5" stopIfTrue="1">
      <formula>#REF!-#REF!&lt;0.01</formula>
    </cfRule>
  </conditionalFormatting>
  <conditionalFormatting sqref="N28:N29">
    <cfRule type="expression" dxfId="413" priority="6" stopIfTrue="1">
      <formula>$N$20+$S$28&lt;0</formula>
    </cfRule>
    <cfRule type="expression" dxfId="412" priority="7" stopIfTrue="1">
      <formula>$S$30&lt;0</formula>
    </cfRule>
  </conditionalFormatting>
  <conditionalFormatting sqref="O28:O29">
    <cfRule type="expression" dxfId="411" priority="8" stopIfTrue="1">
      <formula>$O$20+$S$33&lt;0</formula>
    </cfRule>
    <cfRule type="expression" dxfId="4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12</v>
      </c>
      <c r="F12" s="364"/>
      <c r="G12" s="434" t="str">
        <f>TEXT(firstday+(E12*7-7),format) &amp; " - " &amp; TEXT(firstday+(E12*7-1),format)</f>
        <v>21 mars - 27 mars</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21 mar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22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23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24 mar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25 mar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26 mar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27 mar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11'!N30</f>
        <v>0</v>
      </c>
      <c r="O27" s="63">
        <f>'v 11'!O30</f>
        <v>0</v>
      </c>
      <c r="P27" s="58">
        <f>'v 11'!P30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21 mar</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22 mar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23 mar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24 mar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25 mar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26 mar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27 mar</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09" priority="0" stopIfTrue="1">
      <formula>$S$30+$S$35+$N$20+$O$20&lt;0</formula>
    </cfRule>
  </conditionalFormatting>
  <conditionalFormatting sqref="M50">
    <cfRule type="expression" dxfId="408" priority="1" stopIfTrue="1">
      <formula>$N$20+$S$28&lt;0</formula>
    </cfRule>
    <cfRule type="expression" dxfId="407" priority="2" stopIfTrue="1">
      <formula>$S$30&lt;0</formula>
    </cfRule>
  </conditionalFormatting>
  <conditionalFormatting sqref="M52">
    <cfRule type="expression" dxfId="406" priority="3" stopIfTrue="1">
      <formula>$N$20+$S$33&lt;0</formula>
    </cfRule>
    <cfRule type="expression" dxfId="405" priority="4" stopIfTrue="1">
      <formula>$S$35&lt;0</formula>
    </cfRule>
  </conditionalFormatting>
  <conditionalFormatting sqref="S14:S18">
    <cfRule type="expression" dxfId="404" priority="5" stopIfTrue="1">
      <formula>#REF!-#REF!&lt;0.01</formula>
    </cfRule>
  </conditionalFormatting>
  <conditionalFormatting sqref="N28:N29">
    <cfRule type="expression" dxfId="403" priority="6" stopIfTrue="1">
      <formula>$N$20+$S$28&lt;0</formula>
    </cfRule>
    <cfRule type="expression" dxfId="402" priority="7" stopIfTrue="1">
      <formula>$S$30&lt;0</formula>
    </cfRule>
  </conditionalFormatting>
  <conditionalFormatting sqref="O28:O29">
    <cfRule type="expression" dxfId="401" priority="8" stopIfTrue="1">
      <formula>$O$20+$S$33&lt;0</formula>
    </cfRule>
    <cfRule type="expression" dxfId="4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1.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91</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13</v>
      </c>
      <c r="F12" s="364"/>
      <c r="G12" s="434" t="str">
        <f>TEXT(firstday+(E12*7-7),format) &amp; " - " &amp; TEXT(firstday+(E12*7-1),format)</f>
        <v>28 mars - 3 april</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28 mar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29 mar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30 mar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31 mar</v>
      </c>
      <c r="D20" s="276"/>
      <c r="E20" s="277"/>
      <c r="F20" s="276">
        <v>2.0833333333333332E-2</v>
      </c>
      <c r="G20" s="277"/>
      <c r="H20" s="276"/>
      <c r="I20" s="277"/>
      <c r="J20" s="29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 apr</v>
      </c>
      <c r="D21" s="276"/>
      <c r="E21" s="277"/>
      <c r="F21" s="279">
        <v>2.0833333333333332E-2</v>
      </c>
      <c r="G21" s="277"/>
      <c r="H21" s="276"/>
      <c r="I21" s="277"/>
      <c r="J21" s="298"/>
      <c r="K21" s="278"/>
      <c r="L21" s="269">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 apr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 apr</v>
      </c>
      <c r="D23" s="279"/>
      <c r="E23" s="288"/>
      <c r="F23" s="289"/>
      <c r="G23" s="279"/>
      <c r="H23" s="279"/>
      <c r="I23" s="290"/>
      <c r="J23" s="306"/>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12'!N30</f>
        <v>0</v>
      </c>
      <c r="O27" s="63">
        <f>'v 12'!O30</f>
        <v>0</v>
      </c>
      <c r="P27" s="58">
        <f>'v 12'!P30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28 mar</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29 mar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30 mar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31 mar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 apr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 apr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3 apr</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99" priority="0" stopIfTrue="1">
      <formula>$S$30+$S$35+$N$20+$O$20&lt;0</formula>
    </cfRule>
  </conditionalFormatting>
  <conditionalFormatting sqref="M50">
    <cfRule type="expression" dxfId="398" priority="1" stopIfTrue="1">
      <formula>$N$20+$S$28&lt;0</formula>
    </cfRule>
    <cfRule type="expression" dxfId="397" priority="2" stopIfTrue="1">
      <formula>$S$30&lt;0</formula>
    </cfRule>
  </conditionalFormatting>
  <conditionalFormatting sqref="M52">
    <cfRule type="expression" dxfId="396" priority="3" stopIfTrue="1">
      <formula>$N$20+$S$33&lt;0</formula>
    </cfRule>
    <cfRule type="expression" dxfId="395" priority="4" stopIfTrue="1">
      <formula>$S$35&lt;0</formula>
    </cfRule>
  </conditionalFormatting>
  <conditionalFormatting sqref="S14:S18">
    <cfRule type="expression" dxfId="394" priority="5" stopIfTrue="1">
      <formula>#REF!-#REF!&lt;0.01</formula>
    </cfRule>
  </conditionalFormatting>
  <conditionalFormatting sqref="N28:N29">
    <cfRule type="expression" dxfId="393" priority="6" stopIfTrue="1">
      <formula>$N$20+$S$28&lt;0</formula>
    </cfRule>
    <cfRule type="expression" dxfId="392" priority="7" stopIfTrue="1">
      <formula>$S$30&lt;0</formula>
    </cfRule>
  </conditionalFormatting>
  <conditionalFormatting sqref="O28:O29">
    <cfRule type="expression" dxfId="391" priority="8" stopIfTrue="1">
      <formula>$O$20+$S$33&lt;0</formula>
    </cfRule>
    <cfRule type="expression" dxfId="3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91</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14</v>
      </c>
      <c r="F12" s="364"/>
      <c r="G12" s="434" t="str">
        <f>TEXT(firstday+(E12*7-7),format) &amp; " - " &amp; TEXT(firstday+(E12*7-1),format)</f>
        <v>4 april - 10 april</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4 apr</v>
      </c>
      <c r="D17" s="273"/>
      <c r="E17" s="274"/>
      <c r="F17" s="273">
        <v>2.0833333333333332E-2</v>
      </c>
      <c r="G17" s="274"/>
      <c r="H17" s="275"/>
      <c r="I17" s="275"/>
      <c r="J17" s="299"/>
      <c r="K17" s="271"/>
      <c r="L17" s="269">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5 apr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6 apr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7 apr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8 apr</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9 apr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10 apr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13'!N30</f>
        <v>0</v>
      </c>
      <c r="O27" s="63">
        <f>'v 13'!O30</f>
        <v>0</v>
      </c>
      <c r="P27" s="58">
        <f>'v 13'!P30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4 apr</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5 apr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6 apr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7 apr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8 apr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9 apr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10 apr</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89" priority="0" stopIfTrue="1">
      <formula>$S$30+$S$35+$N$20+$O$20&lt;0</formula>
    </cfRule>
  </conditionalFormatting>
  <conditionalFormatting sqref="M50">
    <cfRule type="expression" dxfId="388" priority="1" stopIfTrue="1">
      <formula>$N$20+$S$28&lt;0</formula>
    </cfRule>
    <cfRule type="expression" dxfId="387" priority="2" stopIfTrue="1">
      <formula>$S$30&lt;0</formula>
    </cfRule>
  </conditionalFormatting>
  <conditionalFormatting sqref="M52">
    <cfRule type="expression" dxfId="386" priority="3" stopIfTrue="1">
      <formula>$N$20+$S$33&lt;0</formula>
    </cfRule>
    <cfRule type="expression" dxfId="385" priority="4" stopIfTrue="1">
      <formula>$S$35&lt;0</formula>
    </cfRule>
  </conditionalFormatting>
  <conditionalFormatting sqref="S14:S18">
    <cfRule type="expression" dxfId="384" priority="5" stopIfTrue="1">
      <formula>#REF!-#REF!&lt;0.01</formula>
    </cfRule>
  </conditionalFormatting>
  <conditionalFormatting sqref="N28:N29">
    <cfRule type="expression" dxfId="383" priority="6" stopIfTrue="1">
      <formula>$N$20+$S$28&lt;0</formula>
    </cfRule>
    <cfRule type="expression" dxfId="382" priority="7" stopIfTrue="1">
      <formula>$S$30&lt;0</formula>
    </cfRule>
  </conditionalFormatting>
  <conditionalFormatting sqref="O28:O29">
    <cfRule type="expression" dxfId="381" priority="8" stopIfTrue="1">
      <formula>$O$20+$S$33&lt;0</formula>
    </cfRule>
    <cfRule type="expression" dxfId="3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91</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15</v>
      </c>
      <c r="F12" s="364"/>
      <c r="G12" s="434" t="str">
        <f>TEXT(firstday+(E12*7-7),format) &amp; " - " &amp; TEXT(firstday+(E12*7-1),format)</f>
        <v>11 april - 17 april</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11 apr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12 apr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13 apr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14 apr</v>
      </c>
      <c r="D20" s="276"/>
      <c r="E20" s="277"/>
      <c r="F20" s="276">
        <v>2.0833333333333332E-2</v>
      </c>
      <c r="G20" s="277"/>
      <c r="H20" s="276"/>
      <c r="I20" s="277"/>
      <c r="J20" s="294" t="s">
        <v>167</v>
      </c>
      <c r="K20" s="300"/>
      <c r="L20" s="296">
        <v>0.16666666666666666</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15 apr</v>
      </c>
      <c r="D21" s="276"/>
      <c r="E21" s="277"/>
      <c r="F21" s="279"/>
      <c r="G21" s="277"/>
      <c r="H21" s="276"/>
      <c r="I21" s="277"/>
      <c r="J21" s="294" t="s">
        <v>147</v>
      </c>
      <c r="K21" s="300"/>
      <c r="L21" s="296">
        <v>0</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16 apr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17 apr</v>
      </c>
      <c r="D23" s="279"/>
      <c r="E23" s="288"/>
      <c r="F23" s="289"/>
      <c r="G23" s="279"/>
      <c r="H23" s="279"/>
      <c r="I23" s="290"/>
      <c r="J23" s="306" t="s">
        <v>163</v>
      </c>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1.1666666666666667</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14'!N30</f>
        <v>0</v>
      </c>
      <c r="O27" s="63">
        <f>'v 14'!O30</f>
        <v>0</v>
      </c>
      <c r="P27" s="58">
        <f>'v 14'!P30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11 apr</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12 apr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13 apr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14 apr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15 apr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16 apr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17 apr</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79" priority="0" stopIfTrue="1">
      <formula>$S$30+$S$35+$N$20+$O$20&lt;0</formula>
    </cfRule>
  </conditionalFormatting>
  <conditionalFormatting sqref="M50">
    <cfRule type="expression" dxfId="378" priority="1" stopIfTrue="1">
      <formula>$N$20+$S$28&lt;0</formula>
    </cfRule>
    <cfRule type="expression" dxfId="377" priority="2" stopIfTrue="1">
      <formula>$S$30&lt;0</formula>
    </cfRule>
  </conditionalFormatting>
  <conditionalFormatting sqref="M52">
    <cfRule type="expression" dxfId="376" priority="3" stopIfTrue="1">
      <formula>$N$20+$S$33&lt;0</formula>
    </cfRule>
    <cfRule type="expression" dxfId="375" priority="4" stopIfTrue="1">
      <formula>$S$35&lt;0</formula>
    </cfRule>
  </conditionalFormatting>
  <conditionalFormatting sqref="S14:S18">
    <cfRule type="expression" dxfId="374" priority="5" stopIfTrue="1">
      <formula>#REF!-#REF!&lt;0.01</formula>
    </cfRule>
  </conditionalFormatting>
  <conditionalFormatting sqref="N28:N29">
    <cfRule type="expression" dxfId="373" priority="6" stopIfTrue="1">
      <formula>$N$20+$S$28&lt;0</formula>
    </cfRule>
    <cfRule type="expression" dxfId="372" priority="7" stopIfTrue="1">
      <formula>$S$30&lt;0</formula>
    </cfRule>
  </conditionalFormatting>
  <conditionalFormatting sqref="O28:O29">
    <cfRule type="expression" dxfId="371" priority="8" stopIfTrue="1">
      <formula>$O$20+$S$33&lt;0</formula>
    </cfRule>
    <cfRule type="expression" dxfId="3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 type="textLength" allowBlank="1" sqref="J17:J19">
      <formula1>0</formula1>
      <formula2>200</formula2>
    </dataValidation>
  </dataValidations>
  <pageMargins left="0.39000000000000007" right="0.39000000000000007" top="0.19685039370078741" bottom="0.19685039370078741" header="0.51" footer="0.51"/>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R122"/>
  <sheetViews>
    <sheetView showGridLines="0" zoomScale="130" zoomScaleNormal="130"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6" width="7.125" customWidth="1"/>
    <col min="7" max="7" width="7.625" customWidth="1"/>
    <col min="9" max="9" width="7.125" style="7" customWidth="1"/>
    <col min="10" max="10" width="10.625" style="7" customWidth="1"/>
    <col min="11" max="11" width="5.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 – graf för arbetstid och flexsaldo")</f>
        <v>Tidrapport 2022 – graf för arbetstid och flexsaldo</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89</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88</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62">
        <f>Befattning</f>
        <v>0</v>
      </c>
      <c r="D10" s="363"/>
      <c r="E10" s="363"/>
      <c r="F10" s="364"/>
      <c r="G10" s="365">
        <f>Arbetsplats</f>
        <v>0</v>
      </c>
      <c r="H10" s="366"/>
      <c r="I10" s="366"/>
      <c r="J10" s="366"/>
      <c r="K10" s="367"/>
      <c r="L10" s="368">
        <f>Telefon</f>
        <v>0</v>
      </c>
      <c r="M10" s="366"/>
      <c r="N10" s="366"/>
      <c r="O10" s="366"/>
      <c r="P10" s="367"/>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61</v>
      </c>
      <c r="D11" s="332"/>
      <c r="E11" s="370"/>
      <c r="F11" s="332"/>
      <c r="G11" s="370"/>
      <c r="H11" s="332"/>
      <c r="I11" s="332"/>
      <c r="J11" s="332"/>
      <c r="K11" s="332"/>
      <c r="L11" s="371"/>
      <c r="M11" s="372"/>
      <c r="N11" s="372"/>
      <c r="O11" s="372"/>
      <c r="P11" s="373"/>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374"/>
      <c r="E12" s="375"/>
      <c r="F12" s="363"/>
      <c r="G12" s="376"/>
      <c r="H12" s="374"/>
      <c r="I12" s="374"/>
      <c r="J12" s="374"/>
      <c r="K12" s="374"/>
      <c r="L12" s="363"/>
      <c r="M12" s="363"/>
      <c r="N12" s="363"/>
      <c r="O12" s="363"/>
      <c r="P12" s="364"/>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71"/>
      <c r="G13" s="159"/>
      <c r="H13" s="156"/>
      <c r="I13" s="156"/>
      <c r="J13" s="156"/>
      <c r="K13" s="156"/>
      <c r="L13" s="171"/>
      <c r="M13" s="171"/>
      <c r="N13" s="171"/>
      <c r="O13" s="171"/>
      <c r="P13" s="171"/>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178"/>
      <c r="D14" s="179"/>
      <c r="E14" s="179"/>
      <c r="F14" s="179"/>
      <c r="G14" s="179"/>
      <c r="H14" s="179"/>
      <c r="I14" s="179"/>
      <c r="J14" s="179"/>
      <c r="K14" s="179"/>
      <c r="L14" s="179"/>
      <c r="M14" s="179"/>
      <c r="N14" s="179"/>
      <c r="O14" s="179"/>
      <c r="P14" s="179"/>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179"/>
      <c r="D15" s="179"/>
      <c r="E15" s="179"/>
      <c r="F15" s="179"/>
      <c r="G15" s="179"/>
      <c r="H15" s="179"/>
      <c r="I15" s="179"/>
      <c r="J15" s="179"/>
      <c r="K15" s="179"/>
      <c r="L15" s="179"/>
      <c r="M15" s="179"/>
      <c r="N15" s="179"/>
      <c r="O15" s="179"/>
      <c r="P15" s="179"/>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179"/>
      <c r="D16" s="179"/>
      <c r="E16" s="179"/>
      <c r="F16" s="179"/>
      <c r="G16" s="179"/>
      <c r="H16" s="179"/>
      <c r="I16" s="179"/>
      <c r="J16" s="179"/>
      <c r="K16" s="179"/>
      <c r="L16" s="179"/>
      <c r="M16" s="179"/>
      <c r="N16" s="179"/>
      <c r="O16" s="179"/>
      <c r="P16" s="179"/>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79"/>
      <c r="D17" s="179"/>
      <c r="E17" s="179"/>
      <c r="F17" s="179"/>
      <c r="G17" s="179"/>
      <c r="H17" s="179"/>
      <c r="I17" s="179"/>
      <c r="J17" s="179"/>
      <c r="K17" s="179"/>
      <c r="L17" s="179"/>
      <c r="M17" s="179"/>
      <c r="N17" s="179"/>
      <c r="O17" s="179"/>
      <c r="P17" s="185"/>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179"/>
      <c r="D18" s="179"/>
      <c r="E18" s="179"/>
      <c r="F18" s="179"/>
      <c r="G18" s="179"/>
      <c r="H18" s="179"/>
      <c r="I18" s="179"/>
      <c r="J18" s="179"/>
      <c r="K18" s="179"/>
      <c r="L18" s="179"/>
      <c r="M18" s="179"/>
      <c r="N18" s="179"/>
      <c r="O18" s="179"/>
      <c r="P18" s="179"/>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179"/>
      <c r="D19" s="179"/>
      <c r="E19" s="179"/>
      <c r="F19" s="179"/>
      <c r="G19" s="179"/>
      <c r="H19" s="179"/>
      <c r="I19" s="179"/>
      <c r="J19" s="179"/>
      <c r="K19" s="179"/>
      <c r="L19" s="179"/>
      <c r="M19" s="179"/>
      <c r="N19" s="179"/>
      <c r="O19" s="179"/>
      <c r="P19" s="179"/>
      <c r="Q19" s="93"/>
      <c r="R19" s="124"/>
      <c r="S19" s="115"/>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179"/>
      <c r="D20" s="179"/>
      <c r="E20" s="179"/>
      <c r="F20" s="179"/>
      <c r="G20" s="179"/>
      <c r="H20" s="179"/>
      <c r="I20" s="179"/>
      <c r="J20" s="179"/>
      <c r="K20" s="179"/>
      <c r="L20" s="179"/>
      <c r="M20" s="179"/>
      <c r="N20" s="179"/>
      <c r="O20" s="179"/>
      <c r="P20" s="179"/>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169"/>
      <c r="D21" s="172"/>
      <c r="E21" s="172"/>
      <c r="F21" s="4"/>
      <c r="G21" s="4"/>
      <c r="H21" s="4"/>
      <c r="I21" s="6"/>
      <c r="J21" s="4"/>
      <c r="K21" s="4"/>
      <c r="L21" s="6"/>
      <c r="M21" s="142"/>
      <c r="N21" s="141"/>
      <c r="O21" s="141"/>
      <c r="P21" s="141"/>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169"/>
      <c r="D22" s="172"/>
      <c r="E22" s="172"/>
      <c r="F22" s="4"/>
      <c r="G22" s="4"/>
      <c r="H22" s="4"/>
      <c r="I22" s="6"/>
      <c r="J22" s="4"/>
      <c r="K22" s="4"/>
      <c r="L22" s="6"/>
      <c r="M22" s="142"/>
      <c r="N22" s="141"/>
      <c r="O22" s="141"/>
      <c r="P22" s="141"/>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69"/>
      <c r="D23" s="172"/>
      <c r="E23" s="172"/>
      <c r="F23" s="4"/>
      <c r="G23" s="4"/>
      <c r="H23" s="4"/>
      <c r="I23" s="6"/>
      <c r="J23" s="4"/>
      <c r="K23" s="4"/>
      <c r="L23" s="6"/>
      <c r="M23" s="142"/>
      <c r="N23" s="141"/>
      <c r="O23" s="141"/>
      <c r="P23" s="141"/>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69"/>
      <c r="D24" s="172"/>
      <c r="E24" s="172"/>
      <c r="F24" s="4"/>
      <c r="G24" s="4"/>
      <c r="H24" s="4"/>
      <c r="I24" s="6"/>
      <c r="J24" s="4"/>
      <c r="K24" s="4"/>
      <c r="L24" s="6"/>
      <c r="M24" s="142"/>
      <c r="N24" s="141"/>
      <c r="O24" s="141"/>
      <c r="P24" s="141"/>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169"/>
      <c r="D25" s="172"/>
      <c r="E25" s="172"/>
      <c r="F25" s="4"/>
      <c r="G25" s="4"/>
      <c r="H25" s="4"/>
      <c r="I25" s="6"/>
      <c r="J25" s="4"/>
      <c r="K25" s="4"/>
      <c r="L25" s="6"/>
      <c r="M25" s="142"/>
      <c r="N25" s="141"/>
      <c r="O25" s="141"/>
      <c r="P25" s="141"/>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169"/>
      <c r="D26" s="172"/>
      <c r="E26" s="172"/>
      <c r="F26" s="4"/>
      <c r="G26" s="4"/>
      <c r="H26" s="4"/>
      <c r="I26" s="6"/>
      <c r="J26" s="4"/>
      <c r="K26" s="4"/>
      <c r="L26" s="6"/>
      <c r="M26" s="142"/>
      <c r="N26" s="141"/>
      <c r="O26" s="141"/>
      <c r="P26" s="141"/>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169"/>
      <c r="D27" s="172"/>
      <c r="E27" s="172"/>
      <c r="F27" s="4"/>
      <c r="G27" s="4"/>
      <c r="H27" s="4"/>
      <c r="I27" s="6"/>
      <c r="J27" s="4"/>
      <c r="K27" s="4"/>
      <c r="L27" s="6"/>
      <c r="M27" s="142"/>
      <c r="N27" s="141"/>
      <c r="O27" s="141"/>
      <c r="P27" s="141"/>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169"/>
      <c r="D28" s="172"/>
      <c r="E28" s="172"/>
      <c r="F28" s="4"/>
      <c r="G28" s="4"/>
      <c r="H28" s="4"/>
      <c r="I28" s="6"/>
      <c r="J28" s="4"/>
      <c r="K28" s="4"/>
      <c r="L28" s="6"/>
      <c r="M28" s="142"/>
      <c r="N28" s="141"/>
      <c r="O28" s="141"/>
      <c r="P28" s="141"/>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169"/>
      <c r="D29" s="172"/>
      <c r="E29" s="172"/>
      <c r="F29" s="4"/>
      <c r="G29" s="4"/>
      <c r="H29" s="4"/>
      <c r="I29" s="6"/>
      <c r="J29" s="4"/>
      <c r="K29" s="4"/>
      <c r="L29" s="6"/>
      <c r="M29" s="142"/>
      <c r="N29" s="141"/>
      <c r="O29" s="141"/>
      <c r="P29" s="141"/>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169"/>
      <c r="D30" s="172"/>
      <c r="E30" s="172"/>
      <c r="F30" s="4"/>
      <c r="G30" s="4"/>
      <c r="H30" s="4"/>
      <c r="I30" s="6"/>
      <c r="J30" s="4"/>
      <c r="K30" s="4"/>
      <c r="L30" s="6"/>
      <c r="M30" s="142"/>
      <c r="N30" s="141"/>
      <c r="O30" s="141"/>
      <c r="P30" s="141"/>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69"/>
      <c r="D31" s="172"/>
      <c r="E31" s="172"/>
      <c r="F31" s="4"/>
      <c r="G31" s="4"/>
      <c r="H31" s="4"/>
      <c r="I31" s="6"/>
      <c r="J31" s="4"/>
      <c r="K31" s="4"/>
      <c r="L31" s="6"/>
      <c r="M31" s="142"/>
      <c r="N31" s="141"/>
      <c r="O31" s="141"/>
      <c r="P31" s="141"/>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169"/>
      <c r="D32" s="172"/>
      <c r="E32" s="172"/>
      <c r="F32" s="4"/>
      <c r="G32" s="4"/>
      <c r="H32" s="4"/>
      <c r="I32" s="6"/>
      <c r="J32" s="4"/>
      <c r="K32" s="4"/>
      <c r="L32" s="6"/>
      <c r="M32" s="142"/>
      <c r="N32" s="141"/>
      <c r="O32" s="141"/>
      <c r="P32" s="141"/>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169"/>
      <c r="D33" s="172"/>
      <c r="E33" s="177"/>
      <c r="F33" s="4"/>
      <c r="G33" s="4"/>
      <c r="H33" s="4"/>
      <c r="I33" s="6"/>
      <c r="J33" s="4"/>
      <c r="K33" s="4"/>
      <c r="L33" s="6"/>
      <c r="M33" s="142"/>
      <c r="N33" s="141"/>
      <c r="O33" s="141"/>
      <c r="P33" s="141"/>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169"/>
      <c r="D34" s="172"/>
      <c r="E34" s="172"/>
      <c r="F34" s="4"/>
      <c r="G34" s="4"/>
      <c r="H34" s="4"/>
      <c r="I34" s="6"/>
      <c r="J34" s="4"/>
      <c r="K34" s="4"/>
      <c r="L34" s="6"/>
      <c r="M34" s="142"/>
      <c r="N34" s="141"/>
      <c r="O34" s="141"/>
      <c r="P34" s="141"/>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169"/>
      <c r="D35" s="172"/>
      <c r="E35" s="172"/>
      <c r="F35" s="4"/>
      <c r="G35" s="4"/>
      <c r="H35" s="4"/>
      <c r="I35" s="6"/>
      <c r="J35" s="4"/>
      <c r="K35" s="4"/>
      <c r="L35" s="6"/>
      <c r="M35" s="142"/>
      <c r="N35" s="141"/>
      <c r="O35" s="141"/>
      <c r="P35" s="141"/>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169"/>
      <c r="D36" s="172"/>
      <c r="E36" s="172"/>
      <c r="F36" s="4"/>
      <c r="G36" s="4"/>
      <c r="H36" s="4"/>
      <c r="I36" s="6"/>
      <c r="J36" s="4"/>
      <c r="K36" s="4"/>
      <c r="L36" s="6"/>
      <c r="M36" s="142"/>
      <c r="N36" s="141"/>
      <c r="O36" s="141"/>
      <c r="P36" s="141"/>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8"/>
      <c r="D37" s="4"/>
      <c r="E37" s="4"/>
      <c r="F37" s="4"/>
      <c r="G37" s="4"/>
      <c r="H37" s="4"/>
      <c r="I37" s="6"/>
      <c r="J37" s="4"/>
      <c r="K37" s="4"/>
      <c r="L37" s="6"/>
      <c r="M37" s="27"/>
      <c r="N37" s="6"/>
      <c r="O37" s="6"/>
      <c r="P37" s="2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8"/>
      <c r="D38" s="4"/>
      <c r="E38" s="4"/>
      <c r="F38" s="4"/>
      <c r="G38" s="4"/>
      <c r="H38" s="170"/>
      <c r="I38" s="6"/>
      <c r="J38" s="4"/>
      <c r="K38" s="4"/>
      <c r="L38" s="6"/>
      <c r="M38" s="27"/>
      <c r="N38" s="6"/>
      <c r="O38" s="6"/>
      <c r="P38" s="28"/>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8"/>
      <c r="D39" s="4"/>
      <c r="E39" s="4"/>
      <c r="F39" s="4"/>
      <c r="G39" s="4"/>
      <c r="H39" s="4"/>
      <c r="I39" s="6"/>
      <c r="J39" s="4"/>
      <c r="K39" s="4"/>
      <c r="L39" s="6"/>
      <c r="M39" s="27"/>
      <c r="N39" s="6"/>
      <c r="O39" s="6"/>
      <c r="P39" s="2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4"/>
      <c r="D40" s="4"/>
      <c r="E40" s="54"/>
      <c r="F40" s="4"/>
      <c r="G40" s="4"/>
      <c r="H40" s="4"/>
      <c r="I40" s="6"/>
      <c r="J40" s="4"/>
      <c r="K40" s="4"/>
      <c r="L40" s="6"/>
      <c r="M40" s="6"/>
      <c r="N40" s="6"/>
      <c r="O40" s="6"/>
      <c r="P40" s="9"/>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8"/>
      <c r="D41" s="4"/>
      <c r="E41" s="4"/>
      <c r="F41" s="4"/>
      <c r="G41" s="4"/>
      <c r="H41" s="4"/>
      <c r="I41" s="6"/>
      <c r="J41" s="4"/>
      <c r="K41" s="4"/>
      <c r="L41" s="6"/>
      <c r="M41" s="27"/>
      <c r="N41" s="6"/>
      <c r="O41" s="6"/>
      <c r="P41" s="28"/>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8"/>
      <c r="D42" s="4"/>
      <c r="E42" s="4"/>
      <c r="F42" s="4"/>
      <c r="G42" s="4"/>
      <c r="H42" s="4"/>
      <c r="I42" s="6"/>
      <c r="J42" s="4"/>
      <c r="K42" s="4"/>
      <c r="L42" s="6"/>
      <c r="M42" s="27"/>
      <c r="N42" s="6"/>
      <c r="O42" s="6"/>
      <c r="P42" s="6"/>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8"/>
      <c r="D43" s="4"/>
      <c r="E43" s="4"/>
      <c r="F43" s="4"/>
      <c r="G43" s="6"/>
      <c r="H43" s="6"/>
      <c r="I43" s="27"/>
      <c r="J43" s="4"/>
      <c r="K43" s="4"/>
      <c r="L43" s="6"/>
      <c r="M43" s="27"/>
      <c r="N43" s="27"/>
      <c r="O43" s="27"/>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28"/>
      <c r="D45" s="4"/>
      <c r="E45" s="54"/>
      <c r="F45" s="4"/>
      <c r="G45" s="9"/>
      <c r="H45" s="9"/>
      <c r="I45" s="28"/>
      <c r="J45" s="4"/>
      <c r="K45" s="4"/>
      <c r="L45" s="6"/>
      <c r="M45" s="28"/>
      <c r="N45" s="28"/>
      <c r="O45" s="28"/>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28"/>
      <c r="H46" s="28"/>
      <c r="I46" s="27"/>
      <c r="J46" s="4"/>
      <c r="K46" s="4"/>
      <c r="L46" s="6"/>
      <c r="M46" s="26"/>
      <c r="N46" s="27"/>
      <c r="O46" s="27"/>
      <c r="P46" s="6"/>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28"/>
      <c r="H47" s="6"/>
      <c r="I47" s="6"/>
      <c r="J47" s="4"/>
      <c r="K47" s="4"/>
      <c r="L47" s="6"/>
      <c r="M47" s="28"/>
      <c r="N47" s="6"/>
      <c r="O47" s="6"/>
      <c r="P47" s="6"/>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186"/>
      <c r="D48" s="95"/>
      <c r="E48" s="95"/>
      <c r="F48" s="95"/>
      <c r="G48" s="95"/>
      <c r="H48" s="95"/>
      <c r="I48" s="187"/>
      <c r="J48" s="95"/>
      <c r="K48" s="95"/>
      <c r="L48" s="95"/>
      <c r="M48" s="187"/>
      <c r="N48" s="187"/>
      <c r="O48" s="95"/>
      <c r="P48" s="95"/>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29"/>
      <c r="B49" s="129"/>
      <c r="C49" s="189"/>
      <c r="D49" s="189"/>
      <c r="E49" s="189"/>
      <c r="F49" s="189"/>
      <c r="G49" s="190"/>
      <c r="H49" s="190"/>
      <c r="I49" s="191"/>
      <c r="J49" s="189"/>
      <c r="K49" s="189"/>
      <c r="L49" s="189"/>
      <c r="M49" s="191"/>
      <c r="N49" s="191"/>
      <c r="O49" s="189"/>
      <c r="P49" s="18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29"/>
      <c r="B50" s="129"/>
      <c r="C50" s="189"/>
      <c r="D50" s="189"/>
      <c r="E50" s="189"/>
      <c r="F50" s="129"/>
      <c r="G50" s="129"/>
      <c r="H50" s="129"/>
      <c r="I50" s="129"/>
      <c r="J50" s="129"/>
      <c r="K50" s="129"/>
      <c r="L50" s="129"/>
      <c r="M50" s="129"/>
      <c r="N50" s="129"/>
      <c r="O50" s="129"/>
      <c r="P50" s="129"/>
      <c r="Q50" s="18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89"/>
      <c r="D51" s="189"/>
      <c r="E51" s="189"/>
      <c r="F51" s="129"/>
      <c r="G51" s="129"/>
      <c r="H51" s="129"/>
      <c r="I51" s="129"/>
      <c r="J51" s="129"/>
      <c r="K51" s="129"/>
      <c r="L51" s="129"/>
      <c r="M51" s="129"/>
      <c r="N51" s="129"/>
      <c r="O51" s="129"/>
      <c r="P51" s="129"/>
      <c r="Q51" s="189"/>
      <c r="R51" s="129"/>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2"/>
      <c r="D52" s="129"/>
      <c r="E52" s="129"/>
      <c r="F52" s="129"/>
      <c r="G52" s="129"/>
      <c r="H52" s="129"/>
      <c r="I52" s="129"/>
      <c r="J52" s="129"/>
      <c r="K52" s="129"/>
      <c r="L52" s="129"/>
      <c r="M52" s="129"/>
      <c r="N52" s="129"/>
      <c r="O52" s="129"/>
      <c r="P52" s="129"/>
      <c r="Q52" s="129"/>
      <c r="R52" s="129"/>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29"/>
      <c r="D53" s="129"/>
      <c r="E53" s="129"/>
      <c r="F53" s="129"/>
      <c r="G53" s="129"/>
      <c r="H53" s="129"/>
      <c r="I53" s="193"/>
      <c r="J53" s="193"/>
      <c r="K53" s="193"/>
      <c r="L53" s="129"/>
      <c r="M53" s="193"/>
      <c r="N53" s="193"/>
      <c r="O53" s="193"/>
      <c r="P53" s="129"/>
      <c r="Q53" s="129"/>
      <c r="R53" s="129"/>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4"/>
      <c r="D54" s="194"/>
      <c r="E54" s="194"/>
      <c r="F54" s="194"/>
      <c r="G54" s="194"/>
      <c r="H54" s="194"/>
      <c r="I54" s="194"/>
      <c r="J54" s="193"/>
      <c r="K54" s="193"/>
      <c r="L54" s="129"/>
      <c r="M54" s="194"/>
      <c r="N54" s="194"/>
      <c r="O54" s="193"/>
      <c r="P54" s="129"/>
      <c r="Q54" s="129"/>
      <c r="R54" s="129"/>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4"/>
      <c r="E55" s="194"/>
      <c r="F55" s="194"/>
      <c r="G55" s="194"/>
      <c r="H55" s="194"/>
      <c r="I55" s="194"/>
      <c r="J55" s="192"/>
      <c r="K55" s="192"/>
      <c r="L55" s="129"/>
      <c r="M55" s="194"/>
      <c r="N55" s="194"/>
      <c r="O55" s="192"/>
      <c r="P55" s="129"/>
      <c r="Q55" s="129"/>
      <c r="R55" s="129"/>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5"/>
      <c r="D56" s="196"/>
      <c r="E56" s="196"/>
      <c r="F56" s="196"/>
      <c r="G56" s="196"/>
      <c r="H56" s="196"/>
      <c r="I56" s="192"/>
      <c r="J56" s="192"/>
      <c r="K56" s="192"/>
      <c r="L56" s="129"/>
      <c r="M56" s="192"/>
      <c r="N56" s="192"/>
      <c r="O56" s="192"/>
      <c r="P56" s="129"/>
      <c r="Q56" s="129"/>
      <c r="R56" s="129"/>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4"/>
      <c r="D59" s="196"/>
      <c r="E59" s="196"/>
      <c r="F59" s="196"/>
      <c r="G59" s="196"/>
      <c r="H59" s="196"/>
      <c r="I59" s="192"/>
      <c r="J59" s="192"/>
      <c r="K59" s="192"/>
      <c r="L59" s="129"/>
      <c r="M59" s="192"/>
      <c r="N59" s="192"/>
      <c r="O59" s="192"/>
      <c r="P59" s="129"/>
      <c r="Q59" s="129"/>
      <c r="R59" s="129"/>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4"/>
      <c r="D60" s="196"/>
      <c r="E60" s="196"/>
      <c r="F60" s="196"/>
      <c r="G60" s="196"/>
      <c r="H60" s="196"/>
      <c r="I60" s="192"/>
      <c r="J60" s="192"/>
      <c r="K60" s="192"/>
      <c r="L60" s="129"/>
      <c r="M60" s="192"/>
      <c r="N60" s="192"/>
      <c r="O60" s="192"/>
      <c r="P60" s="129"/>
      <c r="Q60" s="129"/>
      <c r="R60" s="129"/>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96"/>
      <c r="D61" s="196"/>
      <c r="E61" s="196"/>
      <c r="F61" s="196"/>
      <c r="G61" s="196"/>
      <c r="H61" s="196"/>
      <c r="I61" s="192"/>
      <c r="J61" s="192"/>
      <c r="K61" s="192"/>
      <c r="L61" s="129"/>
      <c r="M61" s="192"/>
      <c r="N61" s="192"/>
      <c r="O61" s="192"/>
      <c r="P61" s="129"/>
      <c r="Q61" s="129"/>
      <c r="R61" s="129"/>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7"/>
      <c r="D62" s="196"/>
      <c r="E62" s="196"/>
      <c r="F62" s="196"/>
      <c r="G62" s="196"/>
      <c r="H62" s="196"/>
      <c r="I62" s="192"/>
      <c r="J62" s="192"/>
      <c r="K62" s="192"/>
      <c r="L62" s="129"/>
      <c r="M62" s="192"/>
      <c r="N62" s="192"/>
      <c r="O62" s="192"/>
      <c r="P62" s="129"/>
      <c r="Q62" s="129"/>
      <c r="R62" s="129"/>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29"/>
      <c r="D63" s="196"/>
      <c r="E63" s="196"/>
      <c r="F63" s="196"/>
      <c r="G63" s="196"/>
      <c r="H63" s="196"/>
      <c r="I63" s="192"/>
      <c r="J63" s="192"/>
      <c r="K63" s="192"/>
      <c r="L63" s="129"/>
      <c r="M63" s="192"/>
      <c r="N63" s="192"/>
      <c r="O63" s="192"/>
      <c r="P63" s="129"/>
      <c r="Q63" s="129"/>
      <c r="R63" s="129"/>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0"/>
      <c r="D64" s="196"/>
      <c r="E64" s="196"/>
      <c r="F64" s="196"/>
      <c r="G64" s="196"/>
      <c r="H64" s="196"/>
      <c r="I64" s="192"/>
      <c r="J64" s="192"/>
      <c r="K64" s="192"/>
      <c r="L64" s="129"/>
      <c r="M64" s="192"/>
      <c r="N64" s="192"/>
      <c r="O64" s="192"/>
      <c r="P64" s="129"/>
      <c r="Q64" s="129"/>
      <c r="R64" s="129"/>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4"/>
      <c r="D72" s="196"/>
      <c r="E72" s="129"/>
      <c r="F72" s="129"/>
      <c r="G72" s="196"/>
      <c r="H72" s="196"/>
      <c r="I72" s="192"/>
      <c r="J72" s="192"/>
      <c r="K72" s="192"/>
      <c r="L72" s="129"/>
      <c r="M72" s="192"/>
      <c r="N72" s="192"/>
      <c r="O72" s="192"/>
      <c r="P72" s="129"/>
      <c r="Q72" s="129"/>
      <c r="R72" s="129"/>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94"/>
      <c r="D73" s="196"/>
      <c r="E73" s="129"/>
      <c r="F73" s="129"/>
      <c r="G73" s="196"/>
      <c r="H73" s="196"/>
      <c r="I73" s="192"/>
      <c r="J73" s="192"/>
      <c r="K73" s="192"/>
      <c r="L73" s="129"/>
      <c r="M73" s="192"/>
      <c r="N73" s="192"/>
      <c r="O73" s="192"/>
      <c r="P73" s="129"/>
      <c r="Q73" s="129"/>
      <c r="R73" s="129"/>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96"/>
      <c r="D74" s="196"/>
      <c r="E74" s="119"/>
      <c r="F74" s="196"/>
      <c r="G74" s="196"/>
      <c r="H74" s="196"/>
      <c r="I74" s="192"/>
      <c r="J74" s="192"/>
      <c r="K74" s="192"/>
      <c r="L74" s="129"/>
      <c r="M74" s="192"/>
      <c r="N74" s="192"/>
      <c r="O74" s="192"/>
      <c r="P74" s="129"/>
      <c r="Q74" s="129"/>
      <c r="R74" s="129"/>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29"/>
      <c r="D76" s="129"/>
      <c r="E76" s="129"/>
      <c r="F76" s="129"/>
      <c r="G76" s="129"/>
      <c r="H76" s="129"/>
      <c r="I76" s="193"/>
      <c r="J76" s="193"/>
      <c r="K76" s="193"/>
      <c r="L76" s="129"/>
      <c r="M76" s="193"/>
      <c r="N76" s="193"/>
      <c r="O76" s="193"/>
      <c r="P76" s="129"/>
      <c r="Q76" s="129"/>
      <c r="R76" s="12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29"/>
      <c r="D77" s="129"/>
      <c r="E77" s="129"/>
      <c r="F77" s="129"/>
      <c r="G77" s="129"/>
      <c r="H77" s="129"/>
      <c r="I77" s="193"/>
      <c r="J77" s="193"/>
      <c r="K77" s="193"/>
      <c r="L77" s="129"/>
      <c r="M77" s="193"/>
      <c r="N77" s="193"/>
      <c r="O77" s="193"/>
      <c r="P77" s="129"/>
      <c r="Q77" s="129"/>
      <c r="R77" s="12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29"/>
      <c r="D78" s="129"/>
      <c r="E78" s="129"/>
      <c r="F78" s="129"/>
      <c r="G78" s="129"/>
      <c r="H78" s="129"/>
      <c r="I78" s="193"/>
      <c r="J78" s="193"/>
      <c r="K78" s="193"/>
      <c r="L78" s="129"/>
      <c r="M78" s="193"/>
      <c r="N78" s="193"/>
      <c r="O78" s="193"/>
      <c r="P78" s="129"/>
      <c r="Q78" s="129"/>
      <c r="R78" s="12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29"/>
      <c r="G79" s="119"/>
      <c r="H79" s="119"/>
      <c r="I79" s="134"/>
      <c r="J79" s="134"/>
      <c r="K79" s="134"/>
      <c r="L79" s="119"/>
      <c r="M79" s="134"/>
      <c r="N79" s="134"/>
      <c r="O79" s="134"/>
      <c r="P79" s="119"/>
      <c r="Q79" s="119"/>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19"/>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19"/>
      <c r="D84" s="119"/>
      <c r="E84" s="119"/>
      <c r="F84" s="119"/>
      <c r="G84" s="119"/>
      <c r="H84" s="119"/>
      <c r="I84" s="134"/>
      <c r="J84" s="134"/>
      <c r="K84" s="134"/>
      <c r="L84" s="119"/>
      <c r="M84" s="134"/>
      <c r="N84" s="134"/>
      <c r="O84" s="134"/>
      <c r="P84" s="11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19"/>
      <c r="D85" s="119"/>
      <c r="E85" s="119"/>
      <c r="F85" s="119"/>
      <c r="G85" s="119"/>
      <c r="H85" s="119"/>
      <c r="I85" s="134"/>
      <c r="J85" s="134"/>
      <c r="K85" s="134"/>
      <c r="L85" s="119"/>
      <c r="M85" s="134"/>
      <c r="N85" s="134"/>
      <c r="O85" s="134"/>
      <c r="P85" s="119"/>
      <c r="Q85" s="11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18">
    <mergeCell ref="C9:F9"/>
    <mergeCell ref="G9:K9"/>
    <mergeCell ref="L9:P9"/>
    <mergeCell ref="C5:P5"/>
    <mergeCell ref="C7:K7"/>
    <mergeCell ref="L7:P7"/>
    <mergeCell ref="C8:K8"/>
    <mergeCell ref="L8:P8"/>
    <mergeCell ref="C10:F10"/>
    <mergeCell ref="G10:K10"/>
    <mergeCell ref="L10:P10"/>
    <mergeCell ref="C11:D11"/>
    <mergeCell ref="E11:F11"/>
    <mergeCell ref="G11:K11"/>
    <mergeCell ref="L11:P12"/>
    <mergeCell ref="C12:D12"/>
    <mergeCell ref="E12:F12"/>
    <mergeCell ref="G12:K12"/>
  </mergeCells>
  <phoneticPr fontId="4" type="noConversion"/>
  <conditionalFormatting sqref="G45:H45">
    <cfRule type="expression" dxfId="541" priority="0" stopIfTrue="1">
      <formula>$S$30+$S$35+$N$20+$O$20&lt;0</formula>
    </cfRule>
  </conditionalFormatting>
  <conditionalFormatting sqref="M44">
    <cfRule type="expression" dxfId="540" priority="1" stopIfTrue="1">
      <formula>$N$20+$S$28&lt;0</formula>
    </cfRule>
    <cfRule type="expression" dxfId="539" priority="2" stopIfTrue="1">
      <formula>$S$30&lt;0</formula>
    </cfRule>
  </conditionalFormatting>
  <conditionalFormatting sqref="M46">
    <cfRule type="expression" dxfId="538" priority="3" stopIfTrue="1">
      <formula>$N$20+$S$33&lt;0</formula>
    </cfRule>
    <cfRule type="expression" dxfId="537" priority="4" stopIfTrue="1">
      <formula>$S$35&lt;0</formula>
    </cfRule>
  </conditionalFormatting>
  <conditionalFormatting sqref="S14:S18">
    <cfRule type="expression" dxfId="536" priority="5" stopIfTrue="1">
      <formula>#REF!-#REF!&lt;0.01</formula>
    </cfRule>
  </conditionalFormatting>
  <pageMargins left="0.39370078740157483" right="0.39370078740157483" top="0.98425196850393704" bottom="0.98425196850393704" header="0.51181102362204722" footer="0.51181102362204722"/>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R122"/>
  <sheetViews>
    <sheetView showGridLines="0" topLeftCell="A5"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5.1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91</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16</v>
      </c>
      <c r="F12" s="364"/>
      <c r="G12" s="434" t="str">
        <f>TEXT(firstday+(E12*7-7),format) &amp; " - " &amp; TEXT(firstday+(E12*7-1),format)</f>
        <v>18 april - 24 april</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18 apr</v>
      </c>
      <c r="D17" s="273"/>
      <c r="E17" s="274"/>
      <c r="F17" s="273"/>
      <c r="G17" s="274"/>
      <c r="H17" s="275"/>
      <c r="I17" s="275"/>
      <c r="J17" s="294" t="s">
        <v>148</v>
      </c>
      <c r="K17" s="300"/>
      <c r="L17" s="296">
        <v>0</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19 apr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20 apr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21 apr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22 apr</v>
      </c>
      <c r="D21" s="276"/>
      <c r="E21" s="277"/>
      <c r="F21" s="279">
        <v>2.0833333333333332E-2</v>
      </c>
      <c r="G21" s="277"/>
      <c r="H21" s="276"/>
      <c r="I21" s="277"/>
      <c r="J21" s="281"/>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23 apr</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24 apr</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15'!N30</f>
        <v>0</v>
      </c>
      <c r="O27" s="63">
        <f>'v 15'!O30</f>
        <v>0</v>
      </c>
      <c r="P27" s="58">
        <f>'v 15'!P30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18 apr</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19 apr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20 apr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21 apr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22 apr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23 apr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24 apr</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69" priority="0" stopIfTrue="1">
      <formula>$S$30+$S$35+$N$20+$O$20&lt;0</formula>
    </cfRule>
  </conditionalFormatting>
  <conditionalFormatting sqref="M50">
    <cfRule type="expression" dxfId="368" priority="1" stopIfTrue="1">
      <formula>$N$20+$S$28&lt;0</formula>
    </cfRule>
    <cfRule type="expression" dxfId="367" priority="2" stopIfTrue="1">
      <formula>$S$30&lt;0</formula>
    </cfRule>
  </conditionalFormatting>
  <conditionalFormatting sqref="M52">
    <cfRule type="expression" dxfId="366" priority="3" stopIfTrue="1">
      <formula>$N$20+$S$33&lt;0</formula>
    </cfRule>
    <cfRule type="expression" dxfId="365" priority="4" stopIfTrue="1">
      <formula>$S$35&lt;0</formula>
    </cfRule>
  </conditionalFormatting>
  <conditionalFormatting sqref="S14:S18">
    <cfRule type="expression" dxfId="364" priority="5" stopIfTrue="1">
      <formula>#REF!-#REF!&lt;0.01</formula>
    </cfRule>
  </conditionalFormatting>
  <conditionalFormatting sqref="N28:N29">
    <cfRule type="expression" dxfId="363" priority="6" stopIfTrue="1">
      <formula>$N$20+$S$28&lt;0</formula>
    </cfRule>
    <cfRule type="expression" dxfId="362" priority="7" stopIfTrue="1">
      <formula>$S$30&lt;0</formula>
    </cfRule>
  </conditionalFormatting>
  <conditionalFormatting sqref="O28:O29">
    <cfRule type="expression" dxfId="361" priority="8" stopIfTrue="1">
      <formula>$O$20+$S$33&lt;0</formula>
    </cfRule>
    <cfRule type="expression" dxfId="3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8: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91</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17</v>
      </c>
      <c r="F12" s="364"/>
      <c r="G12" s="434" t="str">
        <f>TEXT(firstday+(E12*7-7),format) &amp; " - " &amp; TEXT(firstday+(E12*7-1),format)</f>
        <v>25 april - 1 maj</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25 apr</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26 apr</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27 apr</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28 apr</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29 apr</v>
      </c>
      <c r="D21" s="276"/>
      <c r="E21" s="277"/>
      <c r="F21" s="279">
        <v>2.0833333333333332E-2</v>
      </c>
      <c r="G21" s="277"/>
      <c r="H21" s="276"/>
      <c r="I21" s="277"/>
      <c r="J21" s="294"/>
      <c r="K21" s="300"/>
      <c r="L21" s="269">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30 apr</v>
      </c>
      <c r="D22" s="282"/>
      <c r="E22" s="283"/>
      <c r="F22" s="284"/>
      <c r="G22" s="282"/>
      <c r="H22" s="282"/>
      <c r="I22" s="285"/>
      <c r="J22" s="314" t="s">
        <v>184</v>
      </c>
      <c r="K22" s="285"/>
      <c r="L22" s="285"/>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 maj</v>
      </c>
      <c r="D23" s="279"/>
      <c r="E23" s="288"/>
      <c r="F23" s="289"/>
      <c r="G23" s="279"/>
      <c r="H23" s="279"/>
      <c r="I23" s="290"/>
      <c r="J23" s="318" t="s">
        <v>185</v>
      </c>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60">
        <f>SUM(L17:L23)</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16'!N30</f>
        <v>0</v>
      </c>
      <c r="O27" s="63">
        <f>'v 16'!O30</f>
        <v>0</v>
      </c>
      <c r="P27" s="58">
        <f>'v 16'!P30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25 apr</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26 apr</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27 apr</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28 apr</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29 apr</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30 apr</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 maj</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59" priority="0" stopIfTrue="1">
      <formula>$S$30+$S$35+$N$20+$O$20&lt;0</formula>
    </cfRule>
  </conditionalFormatting>
  <conditionalFormatting sqref="M50">
    <cfRule type="expression" dxfId="358" priority="1" stopIfTrue="1">
      <formula>$N$20+$S$28&lt;0</formula>
    </cfRule>
    <cfRule type="expression" dxfId="357" priority="2" stopIfTrue="1">
      <formula>$S$30&lt;0</formula>
    </cfRule>
  </conditionalFormatting>
  <conditionalFormatting sqref="M52">
    <cfRule type="expression" dxfId="356" priority="3" stopIfTrue="1">
      <formula>$N$20+$S$33&lt;0</formula>
    </cfRule>
    <cfRule type="expression" dxfId="355" priority="4" stopIfTrue="1">
      <formula>$S$35&lt;0</formula>
    </cfRule>
  </conditionalFormatting>
  <conditionalFormatting sqref="S14:S18">
    <cfRule type="expression" dxfId="354" priority="5" stopIfTrue="1">
      <formula>#REF!-#REF!&lt;0.01</formula>
    </cfRule>
  </conditionalFormatting>
  <conditionalFormatting sqref="N28:N29">
    <cfRule type="expression" dxfId="353" priority="6" stopIfTrue="1">
      <formula>$N$20+$S$28&lt;0</formula>
    </cfRule>
    <cfRule type="expression" dxfId="352" priority="7" stopIfTrue="1">
      <formula>$S$30&lt;0</formula>
    </cfRule>
  </conditionalFormatting>
  <conditionalFormatting sqref="O28:O29">
    <cfRule type="expression" dxfId="351" priority="8" stopIfTrue="1">
      <formula>$O$20+$S$33&lt;0</formula>
    </cfRule>
    <cfRule type="expression" dxfId="3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2">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2">
      <formula1>0.999988425925926</formula1>
    </dataValidation>
    <dataValidation type="textLength" operator="lessThan" allowBlank="1" sqref="K17:K22">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3.2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91</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18</v>
      </c>
      <c r="F12" s="364"/>
      <c r="G12" s="434" t="str">
        <f>TEXT(firstday+(E12*7-7),format) &amp; " - " &amp; TEXT(firstday+(E12*7-1),format)</f>
        <v>2 maj - 8 maj</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 maj</v>
      </c>
      <c r="D18" s="276"/>
      <c r="E18" s="277"/>
      <c r="F18" s="276">
        <v>2.0833333333333332E-2</v>
      </c>
      <c r="G18" s="277"/>
      <c r="H18" s="276"/>
      <c r="I18" s="276"/>
      <c r="J18" s="280"/>
      <c r="K18" s="278"/>
      <c r="L18" s="269">
        <v>0.33333333333333331</v>
      </c>
      <c r="M18" s="113">
        <f t="shared" ref="M18:M19" si="0">AND(D18&lt;&gt;"",E18&lt;&gt;"")*((D18&gt;=E18)+E18-D18-F18-G18)+H18</f>
        <v>0</v>
      </c>
      <c r="N18" s="277"/>
      <c r="O18" s="276"/>
      <c r="P18" s="57">
        <f>(M18&gt;0)*(M18-L18-N18-O18+I18)-AND(M18=0,K18&lt;&gt;"")*(L18-I18)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4 maj</v>
      </c>
      <c r="D19" s="276"/>
      <c r="E19" s="277"/>
      <c r="F19" s="276">
        <v>2.0833333333333332E-2</v>
      </c>
      <c r="G19" s="277"/>
      <c r="H19" s="276"/>
      <c r="I19" s="277"/>
      <c r="J19" s="268"/>
      <c r="K19" s="278"/>
      <c r="L19" s="269">
        <v>0.33333333333333331</v>
      </c>
      <c r="M19" s="113">
        <f t="shared" si="0"/>
        <v>0</v>
      </c>
      <c r="N19" s="277"/>
      <c r="O19" s="276"/>
      <c r="P19" s="57">
        <f>(M19&gt;0)*(M19-L19-N19-O19+I19)-AND(M19=0,K19&lt;&gt;"")*(L19-I19)</f>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5 maj</v>
      </c>
      <c r="D20" s="276"/>
      <c r="E20" s="277"/>
      <c r="F20" s="276">
        <v>2.0833333333333332E-2</v>
      </c>
      <c r="G20" s="277"/>
      <c r="H20" s="276"/>
      <c r="I20" s="276"/>
      <c r="J20" s="268"/>
      <c r="K20" s="278"/>
      <c r="L20" s="269">
        <v>0.33333333333333331</v>
      </c>
      <c r="M20" s="113">
        <f t="shared" ref="M20:M21" si="1">AND(D20&lt;&gt;"",E20&lt;&gt;"")*((D20&gt;=E20)+E20-D20-F20-G20)+H20</f>
        <v>0</v>
      </c>
      <c r="N20" s="277"/>
      <c r="O20" s="276"/>
      <c r="P20" s="57">
        <f t="shared" ref="P20:P21" si="2">(M20&gt;0)*(M20-L20-N20-O20+I20)-AND(M20=0,K20&lt;&gt;"")*(L20-I20)</f>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6 maj</v>
      </c>
      <c r="D21" s="276"/>
      <c r="E21" s="277"/>
      <c r="F21" s="279">
        <v>2.0833333333333332E-2</v>
      </c>
      <c r="G21" s="277"/>
      <c r="H21" s="276"/>
      <c r="I21" s="277"/>
      <c r="J21" s="268"/>
      <c r="K21" s="278"/>
      <c r="L21" s="269">
        <v>0.33333333333333331</v>
      </c>
      <c r="M21" s="113">
        <f t="shared" si="1"/>
        <v>0</v>
      </c>
      <c r="N21" s="277"/>
      <c r="O21" s="276"/>
      <c r="P21" s="57">
        <f t="shared" si="2"/>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7 maj</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8 maj</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17'!N30</f>
        <v>0</v>
      </c>
      <c r="O27" s="63">
        <f>'v 17'!O30</f>
        <v>0</v>
      </c>
      <c r="P27" s="58">
        <f>'v 17'!P30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 maj</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3 maj</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4 maj</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5 maj</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6 maj</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7 maj</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8 maj</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349" priority="0" stopIfTrue="1">
      <formula>$S$30+$S$35+$N$20+$O$20&lt;0</formula>
    </cfRule>
  </conditionalFormatting>
  <conditionalFormatting sqref="M50">
    <cfRule type="expression" dxfId="348" priority="1" stopIfTrue="1">
      <formula>$N$20+$S$28&lt;0</formula>
    </cfRule>
    <cfRule type="expression" dxfId="347" priority="2" stopIfTrue="1">
      <formula>$S$30&lt;0</formula>
    </cfRule>
  </conditionalFormatting>
  <conditionalFormatting sqref="M52">
    <cfRule type="expression" dxfId="346" priority="3" stopIfTrue="1">
      <formula>$N$20+$S$33&lt;0</formula>
    </cfRule>
    <cfRule type="expression" dxfId="345" priority="4" stopIfTrue="1">
      <formula>$S$35&lt;0</formula>
    </cfRule>
  </conditionalFormatting>
  <conditionalFormatting sqref="S14:S18">
    <cfRule type="expression" dxfId="344" priority="5" stopIfTrue="1">
      <formula>#REF!-#REF!&lt;0.01</formula>
    </cfRule>
  </conditionalFormatting>
  <conditionalFormatting sqref="N28:N29">
    <cfRule type="expression" dxfId="343" priority="6" stopIfTrue="1">
      <formula>$N$20+$S$28&lt;0</formula>
    </cfRule>
    <cfRule type="expression" dxfId="342" priority="7" stopIfTrue="1">
      <formula>$S$30&lt;0</formula>
    </cfRule>
  </conditionalFormatting>
  <conditionalFormatting sqref="O28:O29">
    <cfRule type="expression" dxfId="341" priority="8" stopIfTrue="1">
      <formula>$O$20+$S$33&lt;0</formula>
    </cfRule>
    <cfRule type="expression" dxfId="3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 type="textLength" allowBlank="1" sqref="J17:J19">
      <formula1>0</formula1>
      <formula2>200</formula2>
    </dataValidation>
    <dataValidation type="time" operator="lessThan" showErrorMessage="1" errorTitle="Fel i inmatning" error="Värdet ska vara en tidsrymd (0:00-23:59:59)" sqref="L17:L21">
      <formula1>0.999988425925926</formula1>
    </dataValidation>
    <dataValidation type="textLength" operator="lessThan" allowBlank="1" sqref="K17:K19">
      <formula1>50</formula1>
    </dataValidation>
  </dataValidations>
  <pageMargins left="0.39000000000000007" right="0.39000000000000007" top="0.19685039370078741" bottom="0.19685039370078741" header="0.51" footer="0.5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91</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19</v>
      </c>
      <c r="F12" s="364"/>
      <c r="G12" s="434" t="str">
        <f>TEXT(firstday+(E12*7-7),format) &amp; " - " &amp; TEXT(firstday+(E12*7-1),format)</f>
        <v>9 maj - 15 maj</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9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10 maj</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11 maj</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12 maj</v>
      </c>
      <c r="D20" s="276"/>
      <c r="E20" s="277"/>
      <c r="F20" s="276">
        <v>2.0833333333333332E-2</v>
      </c>
      <c r="G20" s="277"/>
      <c r="H20" s="276"/>
      <c r="I20" s="277"/>
      <c r="J20" s="29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13 maj</v>
      </c>
      <c r="D21" s="276"/>
      <c r="E21" s="277"/>
      <c r="F21" s="279">
        <v>2.0833333333333332E-2</v>
      </c>
      <c r="G21" s="277"/>
      <c r="H21" s="276"/>
      <c r="I21" s="277"/>
      <c r="J21" s="298"/>
      <c r="K21" s="278"/>
      <c r="L21" s="269">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14 maj</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15 maj</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18'!N30</f>
        <v>0</v>
      </c>
      <c r="O27" s="63">
        <f>'v 18'!O30</f>
        <v>0</v>
      </c>
      <c r="P27" s="58">
        <f>'v 18'!P30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9 maj</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10 maj</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11 maj</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12 maj</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13 maj</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14 maj</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15 maj</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39" priority="0" stopIfTrue="1">
      <formula>$S$30+$S$35+$N$20+$O$20&lt;0</formula>
    </cfRule>
  </conditionalFormatting>
  <conditionalFormatting sqref="M50">
    <cfRule type="expression" dxfId="338" priority="1" stopIfTrue="1">
      <formula>$N$20+$S$28&lt;0</formula>
    </cfRule>
    <cfRule type="expression" dxfId="337" priority="2" stopIfTrue="1">
      <formula>$S$30&lt;0</formula>
    </cfRule>
  </conditionalFormatting>
  <conditionalFormatting sqref="M52">
    <cfRule type="expression" dxfId="336" priority="3" stopIfTrue="1">
      <formula>$N$20+$S$33&lt;0</formula>
    </cfRule>
    <cfRule type="expression" dxfId="335" priority="4" stopIfTrue="1">
      <formula>$S$35&lt;0</formula>
    </cfRule>
  </conditionalFormatting>
  <conditionalFormatting sqref="S14:S18">
    <cfRule type="expression" dxfId="334" priority="5" stopIfTrue="1">
      <formula>#REF!-#REF!&lt;0.01</formula>
    </cfRule>
  </conditionalFormatting>
  <conditionalFormatting sqref="N28:N29">
    <cfRule type="expression" dxfId="333" priority="6" stopIfTrue="1">
      <formula>$N$20+$S$28&lt;0</formula>
    </cfRule>
    <cfRule type="expression" dxfId="332" priority="7" stopIfTrue="1">
      <formula>$S$30&lt;0</formula>
    </cfRule>
  </conditionalFormatting>
  <conditionalFormatting sqref="O28:O29">
    <cfRule type="expression" dxfId="331" priority="8" stopIfTrue="1">
      <formula>$O$20+$S$33&lt;0</formula>
    </cfRule>
    <cfRule type="expression" dxfId="3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20</v>
      </c>
      <c r="F12" s="364"/>
      <c r="G12" s="434" t="str">
        <f>TEXT(firstday+(E12*7-7),format) &amp; " - " &amp; TEXT(firstday+(E12*7-1),format)</f>
        <v>16 maj - 22 maj</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16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17 maj</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18 maj</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19 maj</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20 maj</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21 maj</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22 maj</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19'!N30</f>
        <v>0</v>
      </c>
      <c r="O27" s="63">
        <f>'v 19'!O30</f>
        <v>0</v>
      </c>
      <c r="P27" s="58">
        <f>'v 19'!P30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16 maj</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17 maj</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18 maj</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19 maj</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20 maj</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21 maj</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22 maj</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29" priority="0" stopIfTrue="1">
      <formula>$S$30+$S$35+$N$20+$O$20&lt;0</formula>
    </cfRule>
  </conditionalFormatting>
  <conditionalFormatting sqref="M50">
    <cfRule type="expression" dxfId="328" priority="1" stopIfTrue="1">
      <formula>$N$20+$S$28&lt;0</formula>
    </cfRule>
    <cfRule type="expression" dxfId="327" priority="2" stopIfTrue="1">
      <formula>$S$30&lt;0</formula>
    </cfRule>
  </conditionalFormatting>
  <conditionalFormatting sqref="M52">
    <cfRule type="expression" dxfId="326" priority="3" stopIfTrue="1">
      <formula>$N$20+$S$33&lt;0</formula>
    </cfRule>
    <cfRule type="expression" dxfId="325" priority="4" stopIfTrue="1">
      <formula>$S$35&lt;0</formula>
    </cfRule>
  </conditionalFormatting>
  <conditionalFormatting sqref="S14:S18">
    <cfRule type="expression" dxfId="324" priority="5" stopIfTrue="1">
      <formula>#REF!-#REF!&lt;0.01</formula>
    </cfRule>
  </conditionalFormatting>
  <conditionalFormatting sqref="N28:N29">
    <cfRule type="expression" dxfId="323" priority="6" stopIfTrue="1">
      <formula>$N$20+$S$28&lt;0</formula>
    </cfRule>
    <cfRule type="expression" dxfId="322" priority="7" stopIfTrue="1">
      <formula>$S$30&lt;0</formula>
    </cfRule>
  </conditionalFormatting>
  <conditionalFormatting sqref="O28:O29">
    <cfRule type="expression" dxfId="321" priority="8" stopIfTrue="1">
      <formula>$O$20+$S$33&lt;0</formula>
    </cfRule>
    <cfRule type="expression" dxfId="320" priority="9" stopIfTrue="1">
      <formula>$S$35&lt;0</formula>
    </cfRule>
  </conditionalFormatting>
  <dataValidations xWindow="403" yWindow="236"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R122"/>
  <sheetViews>
    <sheetView showGridLines="0" topLeftCell="A7"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8.1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79">
        <f>Befattning</f>
        <v>0</v>
      </c>
      <c r="D10" s="341"/>
      <c r="E10" s="341"/>
      <c r="F10" s="342"/>
      <c r="G10" s="365">
        <f>Arbetsplats</f>
        <v>0</v>
      </c>
      <c r="H10" s="366"/>
      <c r="I10" s="366"/>
      <c r="J10" s="366"/>
      <c r="K10" s="367"/>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21</v>
      </c>
      <c r="F12" s="364"/>
      <c r="G12" s="434" t="str">
        <f>TEXT(firstday+(E12*7-7),format) &amp; " - " &amp; TEXT(firstday+(E12*7-1),format)</f>
        <v>23 maj - 29 maj</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23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24 maj</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25 maj</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26 maj</v>
      </c>
      <c r="D20" s="276"/>
      <c r="E20" s="277"/>
      <c r="F20" s="276"/>
      <c r="G20" s="277"/>
      <c r="H20" s="276"/>
      <c r="I20" s="277"/>
      <c r="J20" s="294" t="s">
        <v>149</v>
      </c>
      <c r="K20" s="300"/>
      <c r="L20" s="296">
        <v>0</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27 maj</v>
      </c>
      <c r="D21" s="276"/>
      <c r="E21" s="277"/>
      <c r="F21" s="279"/>
      <c r="G21" s="277"/>
      <c r="H21" s="276"/>
      <c r="I21" s="277"/>
      <c r="J21" s="294" t="s">
        <v>150</v>
      </c>
      <c r="K21" s="300"/>
      <c r="L21" s="296">
        <v>0</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28 maj</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29 maj</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20'!N30</f>
        <v>0</v>
      </c>
      <c r="O27" s="63">
        <f>'v 20'!O30</f>
        <v>0</v>
      </c>
      <c r="P27" s="58">
        <f>'v 20'!P30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23 maj</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24 maj</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25 maj</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26 maj</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27 maj</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28 maj</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29 maj</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319" priority="0" stopIfTrue="1">
      <formula>$S$30+$S$35+$N$20+$O$20&lt;0</formula>
    </cfRule>
  </conditionalFormatting>
  <conditionalFormatting sqref="M50">
    <cfRule type="expression" dxfId="318" priority="1" stopIfTrue="1">
      <formula>$N$20+$S$28&lt;0</formula>
    </cfRule>
    <cfRule type="expression" dxfId="317" priority="2" stopIfTrue="1">
      <formula>$S$30&lt;0</formula>
    </cfRule>
  </conditionalFormatting>
  <conditionalFormatting sqref="M52">
    <cfRule type="expression" dxfId="316" priority="3" stopIfTrue="1">
      <formula>$N$20+$S$33&lt;0</formula>
    </cfRule>
    <cfRule type="expression" dxfId="315" priority="4" stopIfTrue="1">
      <formula>$S$35&lt;0</formula>
    </cfRule>
  </conditionalFormatting>
  <conditionalFormatting sqref="S14:S18">
    <cfRule type="expression" dxfId="314" priority="5" stopIfTrue="1">
      <formula>#REF!-#REF!&lt;0.01</formula>
    </cfRule>
  </conditionalFormatting>
  <conditionalFormatting sqref="N28:N29">
    <cfRule type="expression" dxfId="313" priority="6" stopIfTrue="1">
      <formula>$N$20+$S$28&lt;0</formula>
    </cfRule>
    <cfRule type="expression" dxfId="312" priority="7" stopIfTrue="1">
      <formula>$S$30&lt;0</formula>
    </cfRule>
  </conditionalFormatting>
  <conditionalFormatting sqref="O28:O29">
    <cfRule type="expression" dxfId="311" priority="8" stopIfTrue="1">
      <formula>$O$20+$S$33&lt;0</formula>
    </cfRule>
    <cfRule type="expression" dxfId="3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19">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22</v>
      </c>
      <c r="F12" s="364"/>
      <c r="G12" s="434" t="str">
        <f>TEXT(firstday+(E12*7-7),format) &amp; " - " &amp; TEXT(firstday+(E12*7-1),format)</f>
        <v>30 maj - 5 juni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30 maj</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31 maj</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 jun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4 jun</v>
      </c>
      <c r="D22" s="282"/>
      <c r="E22" s="283"/>
      <c r="F22" s="284"/>
      <c r="G22" s="282"/>
      <c r="H22" s="282"/>
      <c r="I22" s="285"/>
      <c r="J22" s="307"/>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5 jun</v>
      </c>
      <c r="D23" s="279"/>
      <c r="E23" s="288"/>
      <c r="F23" s="289"/>
      <c r="G23" s="279"/>
      <c r="H23" s="279"/>
      <c r="I23" s="290"/>
      <c r="J23" s="306"/>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21'!N30</f>
        <v>0</v>
      </c>
      <c r="O27" s="63">
        <f>'v 21'!O30</f>
        <v>0</v>
      </c>
      <c r="P27" s="58">
        <f>'v 21'!P30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30 maj</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31 maj</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 jun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 jun</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3 jun</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4 jun</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5 jun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309" priority="0" stopIfTrue="1">
      <formula>$S$30+$S$35+$N$20+$O$20&lt;0</formula>
    </cfRule>
  </conditionalFormatting>
  <conditionalFormatting sqref="M50">
    <cfRule type="expression" dxfId="308" priority="1" stopIfTrue="1">
      <formula>$N$20+$S$28&lt;0</formula>
    </cfRule>
    <cfRule type="expression" dxfId="307" priority="2" stopIfTrue="1">
      <formula>$S$30&lt;0</formula>
    </cfRule>
  </conditionalFormatting>
  <conditionalFormatting sqref="M52">
    <cfRule type="expression" dxfId="306" priority="3" stopIfTrue="1">
      <formula>$N$20+$S$33&lt;0</formula>
    </cfRule>
    <cfRule type="expression" dxfId="305" priority="4" stopIfTrue="1">
      <formula>$S$35&lt;0</formula>
    </cfRule>
  </conditionalFormatting>
  <conditionalFormatting sqref="S14:S18">
    <cfRule type="expression" dxfId="304" priority="5" stopIfTrue="1">
      <formula>#REF!-#REF!&lt;0.01</formula>
    </cfRule>
  </conditionalFormatting>
  <conditionalFormatting sqref="N28:N29">
    <cfRule type="expression" dxfId="303" priority="6" stopIfTrue="1">
      <formula>$N$20+$S$28&lt;0</formula>
    </cfRule>
    <cfRule type="expression" dxfId="302" priority="7" stopIfTrue="1">
      <formula>$S$30&lt;0</formula>
    </cfRule>
  </conditionalFormatting>
  <conditionalFormatting sqref="O28:O29">
    <cfRule type="expression" dxfId="301" priority="8" stopIfTrue="1">
      <formula>$O$20+$S$33&lt;0</formula>
    </cfRule>
    <cfRule type="expression" dxfId="3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I17:I21 G17:G24">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375" bestFit="1" customWidth="1"/>
    <col min="4" max="6" width="7.125" customWidth="1"/>
    <col min="7" max="7" width="8.625" bestFit="1" customWidth="1"/>
    <col min="9" max="9" width="7.125" style="7" customWidth="1"/>
    <col min="10" max="10" width="14.37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23</v>
      </c>
      <c r="F12" s="364"/>
      <c r="G12" s="434" t="str">
        <f>TEXT(firstday+(E12*7-7),format) &amp; " - " &amp; TEXT(firstday+(E12*7-1),format)</f>
        <v>6 juni - 12 juni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6 jun</v>
      </c>
      <c r="D17" s="273"/>
      <c r="E17" s="274"/>
      <c r="F17" s="273"/>
      <c r="G17" s="274"/>
      <c r="H17" s="275"/>
      <c r="I17" s="275"/>
      <c r="J17" s="299" t="s">
        <v>151</v>
      </c>
      <c r="K17" s="271"/>
      <c r="L17" s="295">
        <v>0</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7 jun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8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9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10 jun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11 jun</v>
      </c>
      <c r="D22" s="282"/>
      <c r="E22" s="283"/>
      <c r="F22" s="284"/>
      <c r="G22" s="282"/>
      <c r="H22" s="282"/>
      <c r="I22" s="285"/>
      <c r="J22" s="307"/>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12 jun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22'!N30</f>
        <v>0</v>
      </c>
      <c r="O27" s="63">
        <f>'v 22'!O30</f>
        <v>0</v>
      </c>
      <c r="P27" s="58">
        <f>'v 22'!P30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6 jun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7 jun</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8 jun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9 jun</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10 jun</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11 jun</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12 jun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299" priority="0" stopIfTrue="1">
      <formula>$S$30+$S$35+$N$20+$O$20&lt;0</formula>
    </cfRule>
  </conditionalFormatting>
  <conditionalFormatting sqref="M50">
    <cfRule type="expression" dxfId="298" priority="1" stopIfTrue="1">
      <formula>$N$20+$S$28&lt;0</formula>
    </cfRule>
    <cfRule type="expression" dxfId="297" priority="2" stopIfTrue="1">
      <formula>$S$30&lt;0</formula>
    </cfRule>
  </conditionalFormatting>
  <conditionalFormatting sqref="M52">
    <cfRule type="expression" dxfId="296" priority="3" stopIfTrue="1">
      <formula>$N$20+$S$33&lt;0</formula>
    </cfRule>
    <cfRule type="expression" dxfId="295" priority="4" stopIfTrue="1">
      <formula>$S$35&lt;0</formula>
    </cfRule>
  </conditionalFormatting>
  <conditionalFormatting sqref="S14:S18">
    <cfRule type="expression" dxfId="294" priority="5" stopIfTrue="1">
      <formula>#REF!-#REF!&lt;0.01</formula>
    </cfRule>
  </conditionalFormatting>
  <conditionalFormatting sqref="N28:N29">
    <cfRule type="expression" dxfId="293" priority="6" stopIfTrue="1">
      <formula>$N$20+$S$28&lt;0</formula>
    </cfRule>
    <cfRule type="expression" dxfId="292" priority="7" stopIfTrue="1">
      <formula>$S$30&lt;0</formula>
    </cfRule>
  </conditionalFormatting>
  <conditionalFormatting sqref="O28:O29">
    <cfRule type="expression" dxfId="291" priority="8" stopIfTrue="1">
      <formula>$O$20+$S$33&lt;0</formula>
    </cfRule>
    <cfRule type="expression" dxfId="290" priority="9" stopIfTrue="1">
      <formula>$S$35&lt;0</formula>
    </cfRule>
  </conditionalFormatting>
  <dataValidations xWindow="873" yWindow="398"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24</v>
      </c>
      <c r="F12" s="364"/>
      <c r="G12" s="434" t="str">
        <f>TEXT(firstday+(E12*7-7),format) &amp; " - " &amp; TEXT(firstday+(E12*7-1),format)</f>
        <v>13 juni - 19 juni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13 jun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14 jun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15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16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17 jun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18 jun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19 jun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23'!N30</f>
        <v>0</v>
      </c>
      <c r="O27" s="63">
        <f>'v 23'!O30</f>
        <v>0</v>
      </c>
      <c r="P27" s="58">
        <f>'v 23'!P30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13 jun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14 jun</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15 jun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16 jun</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17 jun</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18 jun</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19 jun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89" priority="0" stopIfTrue="1">
      <formula>$S$30+$S$35+$N$20+$O$20&lt;0</formula>
    </cfRule>
  </conditionalFormatting>
  <conditionalFormatting sqref="M50">
    <cfRule type="expression" dxfId="288" priority="1" stopIfTrue="1">
      <formula>$N$20+$S$28&lt;0</formula>
    </cfRule>
    <cfRule type="expression" dxfId="287" priority="2" stopIfTrue="1">
      <formula>$S$30&lt;0</formula>
    </cfRule>
  </conditionalFormatting>
  <conditionalFormatting sqref="M52">
    <cfRule type="expression" dxfId="286" priority="3" stopIfTrue="1">
      <formula>$N$20+$S$33&lt;0</formula>
    </cfRule>
    <cfRule type="expression" dxfId="285" priority="4" stopIfTrue="1">
      <formula>$S$35&lt;0</formula>
    </cfRule>
  </conditionalFormatting>
  <conditionalFormatting sqref="S14:S18">
    <cfRule type="expression" dxfId="284" priority="5" stopIfTrue="1">
      <formula>#REF!-#REF!&lt;0.01</formula>
    </cfRule>
  </conditionalFormatting>
  <conditionalFormatting sqref="N28:N29">
    <cfRule type="expression" dxfId="283" priority="6" stopIfTrue="1">
      <formula>$N$20+$S$28&lt;0</formula>
    </cfRule>
    <cfRule type="expression" dxfId="282" priority="7" stopIfTrue="1">
      <formula>$S$30&lt;0</formula>
    </cfRule>
  </conditionalFormatting>
  <conditionalFormatting sqref="O28:O29">
    <cfRule type="expression" dxfId="281" priority="8" stopIfTrue="1">
      <formula>$O$20+$S$33&lt;0</formula>
    </cfRule>
    <cfRule type="expression" dxfId="2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7.625" style="7" bestFit="1"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25</v>
      </c>
      <c r="F12" s="364"/>
      <c r="G12" s="434" t="str">
        <f>TEXT(firstday+(E12*7-7),format) &amp; " - " &amp; TEXT(firstday+(E12*7-1),format)</f>
        <v>20 juni - 26 juni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20 jun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21 jun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22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23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24 jun</v>
      </c>
      <c r="D21" s="276"/>
      <c r="E21" s="277"/>
      <c r="F21" s="279">
        <v>2.0833333333333332E-2</v>
      </c>
      <c r="G21" s="277"/>
      <c r="H21" s="276"/>
      <c r="I21" s="277"/>
      <c r="J21" s="298" t="s">
        <v>152</v>
      </c>
      <c r="K21" s="278"/>
      <c r="L21" s="297">
        <v>0</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25 jun</v>
      </c>
      <c r="D22" s="282"/>
      <c r="E22" s="283"/>
      <c r="F22" s="284"/>
      <c r="G22" s="282"/>
      <c r="H22" s="282"/>
      <c r="I22" s="285"/>
      <c r="J22" s="308" t="s">
        <v>164</v>
      </c>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26 jun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24'!N30</f>
        <v>0</v>
      </c>
      <c r="O27" s="63">
        <f>'v 24'!O30</f>
        <v>0</v>
      </c>
      <c r="P27" s="58">
        <f>'v 24'!P30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20 jun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21 jun</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22 jun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23 jun</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24 jun</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25 jun</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26 jun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279" priority="0" stopIfTrue="1">
      <formula>$S$30+$S$35+$N$20+$O$20&lt;0</formula>
    </cfRule>
  </conditionalFormatting>
  <conditionalFormatting sqref="M50">
    <cfRule type="expression" dxfId="278" priority="1" stopIfTrue="1">
      <formula>$N$20+$S$28&lt;0</formula>
    </cfRule>
    <cfRule type="expression" dxfId="277" priority="2" stopIfTrue="1">
      <formula>$S$30&lt;0</formula>
    </cfRule>
  </conditionalFormatting>
  <conditionalFormatting sqref="M52">
    <cfRule type="expression" dxfId="276" priority="3" stopIfTrue="1">
      <formula>$N$20+$S$33&lt;0</formula>
    </cfRule>
    <cfRule type="expression" dxfId="275" priority="4" stopIfTrue="1">
      <formula>$S$35&lt;0</formula>
    </cfRule>
  </conditionalFormatting>
  <conditionalFormatting sqref="S14:S18">
    <cfRule type="expression" dxfId="274" priority="5" stopIfTrue="1">
      <formula>#REF!-#REF!&lt;0.01</formula>
    </cfRule>
  </conditionalFormatting>
  <conditionalFormatting sqref="N28:N29">
    <cfRule type="expression" dxfId="273" priority="6" stopIfTrue="1">
      <formula>$N$20+$S$28&lt;0</formula>
    </cfRule>
    <cfRule type="expression" dxfId="272" priority="7" stopIfTrue="1">
      <formula>$S$30&lt;0</formula>
    </cfRule>
  </conditionalFormatting>
  <conditionalFormatting sqref="O28:O29">
    <cfRule type="expression" dxfId="271" priority="8" stopIfTrue="1">
      <formula>$O$20+$S$33&lt;0</formula>
    </cfRule>
    <cfRule type="expression" dxfId="2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AR122"/>
  <sheetViews>
    <sheetView showGridLines="0" zoomScale="115" zoomScaleNormal="115"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6" width="7.125" customWidth="1"/>
    <col min="7" max="7" width="7.625" customWidth="1"/>
    <col min="9" max="9" width="7.125" style="7" customWidth="1"/>
    <col min="10" max="10" width="10.625" style="7" customWidth="1"/>
    <col min="11" max="11" width="5.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 – graf för arbetstider")</f>
        <v>Tidrapport 2022 – graf för arbetstider</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89</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88</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79">
        <f>Befattning</f>
        <v>0</v>
      </c>
      <c r="D10" s="341"/>
      <c r="E10" s="341"/>
      <c r="F10" s="342"/>
      <c r="G10" s="365">
        <f>Arbetsplats</f>
        <v>0</v>
      </c>
      <c r="H10" s="366"/>
      <c r="I10" s="366"/>
      <c r="J10" s="366"/>
      <c r="K10" s="367"/>
      <c r="L10" s="368">
        <f>Telefon</f>
        <v>0</v>
      </c>
      <c r="M10" s="366"/>
      <c r="N10" s="366"/>
      <c r="O10" s="366"/>
      <c r="P10" s="367"/>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61</v>
      </c>
      <c r="D11" s="332"/>
      <c r="E11" s="370"/>
      <c r="F11" s="332"/>
      <c r="G11" s="370"/>
      <c r="H11" s="332"/>
      <c r="I11" s="332"/>
      <c r="J11" s="332"/>
      <c r="K11" s="332"/>
      <c r="L11" s="371"/>
      <c r="M11" s="372"/>
      <c r="N11" s="372"/>
      <c r="O11" s="372"/>
      <c r="P11" s="373"/>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374"/>
      <c r="E12" s="375"/>
      <c r="F12" s="363"/>
      <c r="G12" s="376"/>
      <c r="H12" s="374"/>
      <c r="I12" s="374"/>
      <c r="J12" s="374"/>
      <c r="K12" s="374"/>
      <c r="L12" s="363"/>
      <c r="M12" s="363"/>
      <c r="N12" s="363"/>
      <c r="O12" s="363"/>
      <c r="P12" s="364"/>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80"/>
      <c r="G13" s="159"/>
      <c r="H13" s="156"/>
      <c r="I13" s="156"/>
      <c r="J13" s="156"/>
      <c r="K13" s="156"/>
      <c r="L13" s="180"/>
      <c r="M13" s="180"/>
      <c r="N13" s="180"/>
      <c r="O13" s="180"/>
      <c r="P13" s="180"/>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178"/>
      <c r="D14" s="179"/>
      <c r="E14" s="179"/>
      <c r="F14" s="179"/>
      <c r="G14" s="179"/>
      <c r="H14" s="179"/>
      <c r="I14" s="179"/>
      <c r="J14" s="179"/>
      <c r="K14" s="179"/>
      <c r="L14" s="179"/>
      <c r="M14" s="179"/>
      <c r="N14" s="179"/>
      <c r="O14" s="179"/>
      <c r="P14" s="179"/>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179"/>
      <c r="D15" s="179"/>
      <c r="E15" s="179"/>
      <c r="F15" s="179"/>
      <c r="G15" s="179"/>
      <c r="H15" s="179"/>
      <c r="I15" s="179"/>
      <c r="J15" s="179"/>
      <c r="K15" s="179"/>
      <c r="L15" s="179"/>
      <c r="M15" s="179"/>
      <c r="N15" s="179"/>
      <c r="O15" s="179"/>
      <c r="P15" s="179"/>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179"/>
      <c r="D16" s="179"/>
      <c r="E16" s="179"/>
      <c r="F16" s="179"/>
      <c r="G16" s="179"/>
      <c r="H16" s="179"/>
      <c r="I16" s="179"/>
      <c r="J16" s="179"/>
      <c r="K16" s="179"/>
      <c r="L16" s="179"/>
      <c r="M16" s="179"/>
      <c r="N16" s="179"/>
      <c r="O16" s="179"/>
      <c r="P16" s="179"/>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79"/>
      <c r="D17" s="179"/>
      <c r="E17" s="179"/>
      <c r="F17" s="179"/>
      <c r="G17" s="179"/>
      <c r="H17" s="179"/>
      <c r="I17" s="179"/>
      <c r="J17" s="179"/>
      <c r="K17" s="179"/>
      <c r="L17" s="179"/>
      <c r="M17" s="179"/>
      <c r="N17" s="179"/>
      <c r="O17" s="179"/>
      <c r="P17" s="185"/>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179"/>
      <c r="D18" s="179"/>
      <c r="E18" s="179"/>
      <c r="F18" s="179"/>
      <c r="G18" s="179"/>
      <c r="H18" s="179"/>
      <c r="I18" s="179"/>
      <c r="J18" s="179"/>
      <c r="K18" s="179"/>
      <c r="L18" s="179"/>
      <c r="M18" s="179"/>
      <c r="N18" s="179"/>
      <c r="O18" s="179"/>
      <c r="P18" s="179"/>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179"/>
      <c r="D19" s="179"/>
      <c r="E19" s="179"/>
      <c r="F19" s="179"/>
      <c r="G19" s="179"/>
      <c r="H19" s="179"/>
      <c r="I19" s="179"/>
      <c r="J19" s="179"/>
      <c r="K19" s="179"/>
      <c r="L19" s="179"/>
      <c r="M19" s="179"/>
      <c r="N19" s="179"/>
      <c r="O19" s="179"/>
      <c r="P19" s="179"/>
      <c r="Q19" s="93"/>
      <c r="R19" s="124"/>
      <c r="S19" s="115"/>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179"/>
      <c r="D20" s="179"/>
      <c r="E20" s="179"/>
      <c r="F20" s="179"/>
      <c r="G20" s="179"/>
      <c r="H20" s="179"/>
      <c r="I20" s="179"/>
      <c r="J20" s="179"/>
      <c r="K20" s="179"/>
      <c r="L20" s="179"/>
      <c r="M20" s="179"/>
      <c r="N20" s="179"/>
      <c r="O20" s="179"/>
      <c r="P20" s="179"/>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169"/>
      <c r="D21" s="183"/>
      <c r="E21" s="183"/>
      <c r="F21" s="4"/>
      <c r="G21" s="4"/>
      <c r="H21" s="4"/>
      <c r="I21" s="6"/>
      <c r="J21" s="4"/>
      <c r="K21" s="4"/>
      <c r="L21" s="6"/>
      <c r="M21" s="142"/>
      <c r="N21" s="141"/>
      <c r="O21" s="141"/>
      <c r="P21" s="141"/>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169"/>
      <c r="D22" s="183"/>
      <c r="E22" s="183"/>
      <c r="F22" s="4"/>
      <c r="G22" s="4"/>
      <c r="H22" s="4"/>
      <c r="I22" s="6"/>
      <c r="J22" s="4"/>
      <c r="K22" s="4"/>
      <c r="L22" s="6"/>
      <c r="M22" s="142"/>
      <c r="N22" s="141"/>
      <c r="O22" s="141"/>
      <c r="P22" s="141"/>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69"/>
      <c r="D23" s="183"/>
      <c r="E23" s="183"/>
      <c r="F23" s="4"/>
      <c r="G23" s="4"/>
      <c r="H23" s="4"/>
      <c r="I23" s="6"/>
      <c r="J23" s="4"/>
      <c r="K23" s="4"/>
      <c r="L23" s="6"/>
      <c r="M23" s="142"/>
      <c r="N23" s="141"/>
      <c r="O23" s="141"/>
      <c r="P23" s="141"/>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69"/>
      <c r="D24" s="183"/>
      <c r="E24" s="183"/>
      <c r="F24" s="4"/>
      <c r="G24" s="4"/>
      <c r="H24" s="4"/>
      <c r="I24" s="6"/>
      <c r="J24" s="4"/>
      <c r="K24" s="4"/>
      <c r="L24" s="6"/>
      <c r="M24" s="142"/>
      <c r="N24" s="141"/>
      <c r="O24" s="141"/>
      <c r="P24" s="141"/>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169"/>
      <c r="D25" s="183"/>
      <c r="E25" s="183"/>
      <c r="F25" s="4"/>
      <c r="G25" s="4"/>
      <c r="H25" s="4"/>
      <c r="I25" s="6"/>
      <c r="J25" s="4"/>
      <c r="K25" s="4"/>
      <c r="L25" s="6"/>
      <c r="M25" s="142"/>
      <c r="N25" s="141"/>
      <c r="O25" s="141"/>
      <c r="P25" s="141"/>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169"/>
      <c r="D26" s="183"/>
      <c r="E26" s="183"/>
      <c r="F26" s="4"/>
      <c r="G26" s="4"/>
      <c r="H26" s="4"/>
      <c r="I26" s="6"/>
      <c r="J26" s="4"/>
      <c r="K26" s="4"/>
      <c r="L26" s="6"/>
      <c r="M26" s="142"/>
      <c r="N26" s="141"/>
      <c r="O26" s="141"/>
      <c r="P26" s="141"/>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169"/>
      <c r="D27" s="183"/>
      <c r="E27" s="183"/>
      <c r="F27" s="4"/>
      <c r="G27" s="4"/>
      <c r="H27" s="4"/>
      <c r="I27" s="6"/>
      <c r="J27" s="4"/>
      <c r="K27" s="4"/>
      <c r="L27" s="6"/>
      <c r="M27" s="142"/>
      <c r="N27" s="141"/>
      <c r="O27" s="141"/>
      <c r="P27" s="141"/>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169"/>
      <c r="D28" s="183"/>
      <c r="E28" s="183"/>
      <c r="F28" s="4"/>
      <c r="G28" s="4"/>
      <c r="H28" s="4"/>
      <c r="I28" s="6"/>
      <c r="J28" s="4"/>
      <c r="K28" s="4"/>
      <c r="L28" s="6"/>
      <c r="M28" s="142"/>
      <c r="N28" s="141"/>
      <c r="O28" s="141"/>
      <c r="P28" s="141"/>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169"/>
      <c r="D29" s="183"/>
      <c r="E29" s="183"/>
      <c r="F29" s="4"/>
      <c r="G29" s="4"/>
      <c r="H29" s="4"/>
      <c r="I29" s="6"/>
      <c r="J29" s="4"/>
      <c r="K29" s="4"/>
      <c r="L29" s="6"/>
      <c r="M29" s="142"/>
      <c r="N29" s="141"/>
      <c r="O29" s="141"/>
      <c r="P29" s="141"/>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169"/>
      <c r="D30" s="183"/>
      <c r="E30" s="183"/>
      <c r="F30" s="4"/>
      <c r="G30" s="4"/>
      <c r="H30" s="4"/>
      <c r="I30" s="6"/>
      <c r="J30" s="4"/>
      <c r="K30" s="4"/>
      <c r="L30" s="6"/>
      <c r="M30" s="142"/>
      <c r="N30" s="141"/>
      <c r="O30" s="141"/>
      <c r="P30" s="141"/>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69"/>
      <c r="D31" s="183"/>
      <c r="E31" s="183"/>
      <c r="F31" s="4"/>
      <c r="G31" s="4"/>
      <c r="H31" s="4"/>
      <c r="I31" s="6"/>
      <c r="J31" s="4"/>
      <c r="K31" s="4"/>
      <c r="L31" s="6"/>
      <c r="M31" s="142"/>
      <c r="N31" s="141"/>
      <c r="O31" s="141"/>
      <c r="P31" s="141"/>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169"/>
      <c r="D32" s="183"/>
      <c r="E32" s="183"/>
      <c r="F32" s="4"/>
      <c r="G32" s="4"/>
      <c r="H32" s="4"/>
      <c r="I32" s="6"/>
      <c r="J32" s="4"/>
      <c r="K32" s="4"/>
      <c r="L32" s="6"/>
      <c r="M32" s="142"/>
      <c r="N32" s="141"/>
      <c r="O32" s="141"/>
      <c r="P32" s="141"/>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169"/>
      <c r="D33" s="183"/>
      <c r="E33" s="177"/>
      <c r="F33" s="4"/>
      <c r="G33" s="4"/>
      <c r="H33" s="4"/>
      <c r="I33" s="6"/>
      <c r="J33" s="4"/>
      <c r="K33" s="4"/>
      <c r="L33" s="6"/>
      <c r="M33" s="142"/>
      <c r="N33" s="141"/>
      <c r="O33" s="141"/>
      <c r="P33" s="141"/>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169"/>
      <c r="D34" s="183"/>
      <c r="E34" s="183"/>
      <c r="F34" s="4"/>
      <c r="G34" s="4"/>
      <c r="H34" s="4"/>
      <c r="I34" s="6"/>
      <c r="J34" s="4"/>
      <c r="K34" s="4"/>
      <c r="L34" s="6"/>
      <c r="M34" s="142"/>
      <c r="N34" s="141"/>
      <c r="O34" s="141"/>
      <c r="P34" s="141"/>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169"/>
      <c r="D35" s="183"/>
      <c r="E35" s="183"/>
      <c r="F35" s="4"/>
      <c r="G35" s="4"/>
      <c r="H35" s="4"/>
      <c r="I35" s="6"/>
      <c r="J35" s="4"/>
      <c r="K35" s="4"/>
      <c r="L35" s="6"/>
      <c r="M35" s="142"/>
      <c r="N35" s="141"/>
      <c r="O35" s="141"/>
      <c r="P35" s="141"/>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169"/>
      <c r="D36" s="183"/>
      <c r="E36" s="183"/>
      <c r="F36" s="4"/>
      <c r="G36" s="4"/>
      <c r="H36" s="4"/>
      <c r="I36" s="6"/>
      <c r="J36" s="4"/>
      <c r="K36" s="4"/>
      <c r="L36" s="6"/>
      <c r="M36" s="142"/>
      <c r="N36" s="141"/>
      <c r="O36" s="141"/>
      <c r="P36" s="141"/>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8"/>
      <c r="D37" s="4"/>
      <c r="E37" s="4"/>
      <c r="F37" s="4"/>
      <c r="G37" s="4"/>
      <c r="H37" s="4"/>
      <c r="I37" s="6"/>
      <c r="J37" s="4"/>
      <c r="K37" s="4"/>
      <c r="L37" s="6"/>
      <c r="M37" s="27"/>
      <c r="N37" s="6"/>
      <c r="O37" s="6"/>
      <c r="P37" s="28"/>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8"/>
      <c r="D38" s="4"/>
      <c r="E38" s="4"/>
      <c r="F38" s="4"/>
      <c r="G38" s="4"/>
      <c r="H38" s="170"/>
      <c r="I38" s="6"/>
      <c r="J38" s="4"/>
      <c r="K38" s="4"/>
      <c r="L38" s="6"/>
      <c r="M38" s="27"/>
      <c r="N38" s="6"/>
      <c r="O38" s="6"/>
      <c r="P38" s="28"/>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8"/>
      <c r="D39" s="4"/>
      <c r="E39" s="4"/>
      <c r="F39" s="4"/>
      <c r="G39" s="4"/>
      <c r="H39" s="4"/>
      <c r="I39" s="6"/>
      <c r="J39" s="4"/>
      <c r="K39" s="4"/>
      <c r="L39" s="6"/>
      <c r="M39" s="27"/>
      <c r="N39" s="6"/>
      <c r="O39" s="6"/>
      <c r="P39" s="28"/>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4"/>
      <c r="D40" s="4"/>
      <c r="E40" s="54"/>
      <c r="F40" s="4"/>
      <c r="G40" s="4"/>
      <c r="H40" s="4"/>
      <c r="I40" s="6"/>
      <c r="J40" s="4"/>
      <c r="K40" s="4"/>
      <c r="L40" s="6"/>
      <c r="M40" s="6"/>
      <c r="N40" s="6"/>
      <c r="O40" s="6"/>
      <c r="P40" s="9"/>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8"/>
      <c r="D41" s="4"/>
      <c r="E41" s="4"/>
      <c r="F41" s="4"/>
      <c r="G41" s="4"/>
      <c r="H41" s="4"/>
      <c r="I41" s="6"/>
      <c r="J41" s="4"/>
      <c r="K41" s="4"/>
      <c r="L41" s="6"/>
      <c r="M41" s="27"/>
      <c r="N41" s="6"/>
      <c r="O41" s="6"/>
      <c r="P41" s="28"/>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8"/>
      <c r="D42" s="4"/>
      <c r="E42" s="4"/>
      <c r="F42" s="4"/>
      <c r="G42" s="4"/>
      <c r="H42" s="4"/>
      <c r="I42" s="6"/>
      <c r="J42" s="4"/>
      <c r="K42" s="4"/>
      <c r="L42" s="6"/>
      <c r="M42" s="27"/>
      <c r="N42" s="6"/>
      <c r="O42" s="6"/>
      <c r="P42" s="6"/>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8"/>
      <c r="D43" s="4"/>
      <c r="E43" s="4"/>
      <c r="F43" s="4"/>
      <c r="G43" s="6"/>
      <c r="H43" s="6"/>
      <c r="I43" s="27"/>
      <c r="J43" s="4"/>
      <c r="K43" s="4"/>
      <c r="L43" s="6"/>
      <c r="M43" s="27"/>
      <c r="N43" s="27"/>
      <c r="O43" s="27"/>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28"/>
      <c r="D45" s="4"/>
      <c r="E45" s="54"/>
      <c r="F45" s="4"/>
      <c r="G45" s="9"/>
      <c r="H45" s="9"/>
      <c r="I45" s="28"/>
      <c r="J45" s="4"/>
      <c r="K45" s="4"/>
      <c r="L45" s="6"/>
      <c r="M45" s="28"/>
      <c r="N45" s="28"/>
      <c r="O45" s="28"/>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28"/>
      <c r="H46" s="28"/>
      <c r="I46" s="27"/>
      <c r="J46" s="4"/>
      <c r="K46" s="4"/>
      <c r="L46" s="6"/>
      <c r="M46" s="26"/>
      <c r="N46" s="27"/>
      <c r="O46" s="27"/>
      <c r="P46" s="6"/>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28"/>
      <c r="H47" s="6"/>
      <c r="I47" s="6"/>
      <c r="J47" s="4"/>
      <c r="K47" s="4"/>
      <c r="L47" s="6"/>
      <c r="M47" s="28"/>
      <c r="N47" s="6"/>
      <c r="O47" s="6"/>
      <c r="P47" s="6"/>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186"/>
      <c r="D48" s="95"/>
      <c r="E48" s="95"/>
      <c r="F48" s="95"/>
      <c r="G48" s="95"/>
      <c r="H48" s="95"/>
      <c r="I48" s="187"/>
      <c r="J48" s="95"/>
      <c r="K48" s="95"/>
      <c r="L48" s="95"/>
      <c r="M48" s="187"/>
      <c r="N48" s="187"/>
      <c r="O48" s="95"/>
      <c r="P48" s="95"/>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29"/>
      <c r="B49" s="129"/>
      <c r="C49" s="189"/>
      <c r="D49" s="189"/>
      <c r="E49" s="189"/>
      <c r="F49" s="189"/>
      <c r="G49" s="190"/>
      <c r="H49" s="190"/>
      <c r="I49" s="191"/>
      <c r="J49" s="189"/>
      <c r="K49" s="189"/>
      <c r="L49" s="189"/>
      <c r="M49" s="191"/>
      <c r="N49" s="191"/>
      <c r="O49" s="189"/>
      <c r="P49" s="18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29"/>
      <c r="B50" s="129"/>
      <c r="C50" s="189"/>
      <c r="D50" s="189"/>
      <c r="E50" s="189"/>
      <c r="F50" s="129"/>
      <c r="G50" s="129"/>
      <c r="H50" s="129"/>
      <c r="I50" s="129"/>
      <c r="J50" s="129"/>
      <c r="K50" s="129"/>
      <c r="L50" s="129"/>
      <c r="M50" s="129"/>
      <c r="N50" s="129"/>
      <c r="O50" s="129"/>
      <c r="P50" s="129"/>
      <c r="Q50" s="18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89"/>
      <c r="D51" s="189"/>
      <c r="E51" s="189"/>
      <c r="F51" s="129"/>
      <c r="G51" s="129"/>
      <c r="H51" s="129"/>
      <c r="I51" s="129"/>
      <c r="J51" s="129"/>
      <c r="K51" s="129"/>
      <c r="L51" s="129"/>
      <c r="M51" s="129"/>
      <c r="N51" s="129"/>
      <c r="O51" s="129"/>
      <c r="P51" s="129"/>
      <c r="Q51" s="189"/>
      <c r="R51" s="129"/>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2"/>
      <c r="D52" s="129"/>
      <c r="E52" s="129"/>
      <c r="F52" s="129"/>
      <c r="G52" s="129"/>
      <c r="H52" s="129"/>
      <c r="I52" s="129"/>
      <c r="J52" s="129"/>
      <c r="K52" s="129"/>
      <c r="L52" s="129"/>
      <c r="M52" s="129"/>
      <c r="N52" s="129"/>
      <c r="O52" s="129"/>
      <c r="P52" s="129"/>
      <c r="Q52" s="129"/>
      <c r="R52" s="129"/>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29"/>
      <c r="D53" s="129"/>
      <c r="E53" s="129"/>
      <c r="F53" s="129"/>
      <c r="G53" s="129"/>
      <c r="H53" s="129"/>
      <c r="I53" s="193"/>
      <c r="J53" s="193"/>
      <c r="K53" s="193"/>
      <c r="L53" s="129"/>
      <c r="M53" s="193"/>
      <c r="N53" s="193"/>
      <c r="O53" s="193"/>
      <c r="P53" s="129"/>
      <c r="Q53" s="129"/>
      <c r="R53" s="129"/>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4"/>
      <c r="D54" s="194"/>
      <c r="E54" s="194"/>
      <c r="F54" s="194"/>
      <c r="G54" s="194"/>
      <c r="H54" s="194"/>
      <c r="I54" s="194"/>
      <c r="J54" s="193"/>
      <c r="K54" s="193"/>
      <c r="L54" s="129"/>
      <c r="M54" s="194"/>
      <c r="N54" s="194"/>
      <c r="O54" s="193"/>
      <c r="P54" s="129"/>
      <c r="Q54" s="129"/>
      <c r="R54" s="129"/>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4"/>
      <c r="E55" s="194"/>
      <c r="F55" s="194"/>
      <c r="G55" s="194"/>
      <c r="H55" s="194"/>
      <c r="I55" s="194"/>
      <c r="J55" s="192"/>
      <c r="K55" s="192"/>
      <c r="L55" s="129"/>
      <c r="M55" s="194"/>
      <c r="N55" s="194"/>
      <c r="O55" s="192"/>
      <c r="P55" s="129"/>
      <c r="Q55" s="129"/>
      <c r="R55" s="129"/>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5"/>
      <c r="D56" s="196"/>
      <c r="E56" s="196"/>
      <c r="F56" s="196"/>
      <c r="G56" s="196"/>
      <c r="H56" s="196"/>
      <c r="I56" s="192"/>
      <c r="J56" s="192"/>
      <c r="K56" s="192"/>
      <c r="L56" s="129"/>
      <c r="M56" s="192"/>
      <c r="N56" s="192"/>
      <c r="O56" s="192"/>
      <c r="P56" s="129"/>
      <c r="Q56" s="129"/>
      <c r="R56" s="129"/>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4"/>
      <c r="D59" s="196"/>
      <c r="E59" s="196"/>
      <c r="F59" s="196"/>
      <c r="G59" s="196"/>
      <c r="H59" s="196"/>
      <c r="I59" s="192"/>
      <c r="J59" s="192"/>
      <c r="K59" s="192"/>
      <c r="L59" s="129"/>
      <c r="M59" s="192"/>
      <c r="N59" s="192"/>
      <c r="O59" s="192"/>
      <c r="P59" s="129"/>
      <c r="Q59" s="129"/>
      <c r="R59" s="129"/>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4"/>
      <c r="D60" s="196"/>
      <c r="E60" s="196"/>
      <c r="F60" s="196"/>
      <c r="G60" s="196"/>
      <c r="H60" s="196"/>
      <c r="I60" s="192"/>
      <c r="J60" s="192"/>
      <c r="K60" s="192"/>
      <c r="L60" s="129"/>
      <c r="M60" s="192"/>
      <c r="N60" s="192"/>
      <c r="O60" s="192"/>
      <c r="P60" s="129"/>
      <c r="Q60" s="129"/>
      <c r="R60" s="129"/>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96"/>
      <c r="D61" s="196"/>
      <c r="E61" s="196"/>
      <c r="F61" s="196"/>
      <c r="G61" s="196"/>
      <c r="H61" s="196"/>
      <c r="I61" s="192"/>
      <c r="J61" s="192"/>
      <c r="K61" s="192"/>
      <c r="L61" s="129"/>
      <c r="M61" s="192"/>
      <c r="N61" s="192"/>
      <c r="O61" s="192"/>
      <c r="P61" s="129"/>
      <c r="Q61" s="129"/>
      <c r="R61" s="129"/>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7"/>
      <c r="D62" s="196"/>
      <c r="E62" s="196"/>
      <c r="F62" s="196"/>
      <c r="G62" s="196"/>
      <c r="H62" s="196"/>
      <c r="I62" s="192"/>
      <c r="J62" s="192"/>
      <c r="K62" s="192"/>
      <c r="L62" s="129"/>
      <c r="M62" s="192"/>
      <c r="N62" s="192"/>
      <c r="O62" s="192"/>
      <c r="P62" s="129"/>
      <c r="Q62" s="129"/>
      <c r="R62" s="129"/>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29"/>
      <c r="D63" s="196"/>
      <c r="E63" s="196"/>
      <c r="F63" s="196"/>
      <c r="G63" s="196"/>
      <c r="H63" s="196"/>
      <c r="I63" s="192"/>
      <c r="J63" s="192"/>
      <c r="K63" s="192"/>
      <c r="L63" s="129"/>
      <c r="M63" s="192"/>
      <c r="N63" s="192"/>
      <c r="O63" s="192"/>
      <c r="P63" s="129"/>
      <c r="Q63" s="129"/>
      <c r="R63" s="129"/>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0"/>
      <c r="D64" s="196"/>
      <c r="E64" s="196"/>
      <c r="F64" s="196"/>
      <c r="G64" s="196"/>
      <c r="H64" s="196"/>
      <c r="I64" s="192"/>
      <c r="J64" s="192"/>
      <c r="K64" s="192"/>
      <c r="L64" s="129"/>
      <c r="M64" s="192"/>
      <c r="N64" s="192"/>
      <c r="O64" s="192"/>
      <c r="P64" s="129"/>
      <c r="Q64" s="129"/>
      <c r="R64" s="129"/>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4"/>
      <c r="D72" s="196"/>
      <c r="E72" s="129"/>
      <c r="F72" s="129"/>
      <c r="G72" s="196"/>
      <c r="H72" s="196"/>
      <c r="I72" s="192"/>
      <c r="J72" s="192"/>
      <c r="K72" s="192"/>
      <c r="L72" s="129"/>
      <c r="M72" s="192"/>
      <c r="N72" s="192"/>
      <c r="O72" s="192"/>
      <c r="P72" s="129"/>
      <c r="Q72" s="129"/>
      <c r="R72" s="129"/>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94"/>
      <c r="D73" s="196"/>
      <c r="E73" s="129"/>
      <c r="F73" s="129"/>
      <c r="G73" s="196"/>
      <c r="H73" s="196"/>
      <c r="I73" s="192"/>
      <c r="J73" s="192"/>
      <c r="K73" s="192"/>
      <c r="L73" s="129"/>
      <c r="M73" s="192"/>
      <c r="N73" s="192"/>
      <c r="O73" s="192"/>
      <c r="P73" s="129"/>
      <c r="Q73" s="129"/>
      <c r="R73" s="129"/>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96"/>
      <c r="D74" s="196"/>
      <c r="E74" s="119"/>
      <c r="F74" s="196"/>
      <c r="G74" s="196"/>
      <c r="H74" s="196"/>
      <c r="I74" s="192"/>
      <c r="J74" s="192"/>
      <c r="K74" s="192"/>
      <c r="L74" s="129"/>
      <c r="M74" s="192"/>
      <c r="N74" s="192"/>
      <c r="O74" s="192"/>
      <c r="P74" s="129"/>
      <c r="Q74" s="129"/>
      <c r="R74" s="129"/>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29"/>
      <c r="D76" s="129"/>
      <c r="E76" s="129"/>
      <c r="F76" s="129"/>
      <c r="G76" s="129"/>
      <c r="H76" s="129"/>
      <c r="I76" s="193"/>
      <c r="J76" s="193"/>
      <c r="K76" s="193"/>
      <c r="L76" s="129"/>
      <c r="M76" s="193"/>
      <c r="N76" s="193"/>
      <c r="O76" s="193"/>
      <c r="P76" s="129"/>
      <c r="Q76" s="129"/>
      <c r="R76" s="12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29"/>
      <c r="D77" s="129"/>
      <c r="E77" s="129"/>
      <c r="F77" s="129"/>
      <c r="G77" s="129"/>
      <c r="H77" s="129"/>
      <c r="I77" s="193"/>
      <c r="J77" s="193"/>
      <c r="K77" s="193"/>
      <c r="L77" s="129"/>
      <c r="M77" s="193"/>
      <c r="N77" s="193"/>
      <c r="O77" s="193"/>
      <c r="P77" s="129"/>
      <c r="Q77" s="129"/>
      <c r="R77" s="12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29"/>
      <c r="D78" s="129"/>
      <c r="E78" s="129"/>
      <c r="F78" s="129"/>
      <c r="G78" s="129"/>
      <c r="H78" s="129"/>
      <c r="I78" s="193"/>
      <c r="J78" s="193"/>
      <c r="K78" s="193"/>
      <c r="L78" s="129"/>
      <c r="M78" s="193"/>
      <c r="N78" s="193"/>
      <c r="O78" s="193"/>
      <c r="P78" s="129"/>
      <c r="Q78" s="129"/>
      <c r="R78" s="12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29"/>
      <c r="G79" s="119"/>
      <c r="H79" s="119"/>
      <c r="I79" s="134"/>
      <c r="J79" s="134"/>
      <c r="K79" s="134"/>
      <c r="L79" s="119"/>
      <c r="M79" s="134"/>
      <c r="N79" s="134"/>
      <c r="O79" s="134"/>
      <c r="P79" s="119"/>
      <c r="Q79" s="119"/>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19"/>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19"/>
      <c r="D84" s="119"/>
      <c r="E84" s="119"/>
      <c r="F84" s="119"/>
      <c r="G84" s="119"/>
      <c r="H84" s="119"/>
      <c r="I84" s="134"/>
      <c r="J84" s="134"/>
      <c r="K84" s="134"/>
      <c r="L84" s="119"/>
      <c r="M84" s="134"/>
      <c r="N84" s="134"/>
      <c r="O84" s="134"/>
      <c r="P84" s="11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19"/>
      <c r="D85" s="119"/>
      <c r="E85" s="119"/>
      <c r="F85" s="119"/>
      <c r="G85" s="119"/>
      <c r="H85" s="119"/>
      <c r="I85" s="134"/>
      <c r="J85" s="134"/>
      <c r="K85" s="134"/>
      <c r="L85" s="119"/>
      <c r="M85" s="134"/>
      <c r="N85" s="134"/>
      <c r="O85" s="134"/>
      <c r="P85" s="119"/>
      <c r="Q85" s="11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18">
    <mergeCell ref="C9:F9"/>
    <mergeCell ref="G9:K9"/>
    <mergeCell ref="L9:P9"/>
    <mergeCell ref="C5:P5"/>
    <mergeCell ref="C7:K7"/>
    <mergeCell ref="L7:P7"/>
    <mergeCell ref="C8:K8"/>
    <mergeCell ref="L8:P8"/>
    <mergeCell ref="C10:F10"/>
    <mergeCell ref="G10:K10"/>
    <mergeCell ref="L10:P10"/>
    <mergeCell ref="C11:D11"/>
    <mergeCell ref="E11:F11"/>
    <mergeCell ref="G11:K11"/>
    <mergeCell ref="L11:P12"/>
    <mergeCell ref="C12:D12"/>
    <mergeCell ref="E12:F12"/>
    <mergeCell ref="G12:K12"/>
  </mergeCells>
  <phoneticPr fontId="4" type="noConversion"/>
  <conditionalFormatting sqref="G45:H45">
    <cfRule type="expression" dxfId="535" priority="0" stopIfTrue="1">
      <formula>$S$30+$S$35+$N$20+$O$20&lt;0</formula>
    </cfRule>
  </conditionalFormatting>
  <conditionalFormatting sqref="M44">
    <cfRule type="expression" dxfId="534" priority="1" stopIfTrue="1">
      <formula>$N$20+$S$28&lt;0</formula>
    </cfRule>
    <cfRule type="expression" dxfId="533" priority="2" stopIfTrue="1">
      <formula>$S$30&lt;0</formula>
    </cfRule>
  </conditionalFormatting>
  <conditionalFormatting sqref="M46">
    <cfRule type="expression" dxfId="532" priority="3" stopIfTrue="1">
      <formula>$N$20+$S$33&lt;0</formula>
    </cfRule>
    <cfRule type="expression" dxfId="531" priority="4" stopIfTrue="1">
      <formula>$S$35&lt;0</formula>
    </cfRule>
  </conditionalFormatting>
  <conditionalFormatting sqref="S14:S18">
    <cfRule type="expression" dxfId="530" priority="5" stopIfTrue="1">
      <formula>#REF!-#REF!&lt;0.01</formula>
    </cfRule>
  </conditionalFormatting>
  <pageMargins left="0.39370078740157483" right="0.39370078740157483" top="0.98425196850393704" bottom="0.98425196850393704" header="0.51181102362204722" footer="0.51181102362204722"/>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26</v>
      </c>
      <c r="F12" s="364"/>
      <c r="G12" s="434" t="str">
        <f>TEXT(firstday+(E12*7-7),format) &amp; " - " &amp; TEXT(firstday+(E12*7-1),format)</f>
        <v>27 juni - 3 juli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27 jun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28 jun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29 jun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30 jun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25'!N30</f>
        <v>0</v>
      </c>
      <c r="O27" s="63">
        <f>'v 25'!O30</f>
        <v>0</v>
      </c>
      <c r="P27" s="58">
        <f>'v 25'!P30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27 jun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28 jun</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29 jun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30 jun</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 jul</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 jul</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3 jul</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69" priority="0" stopIfTrue="1">
      <formula>$S$30+$S$35+$N$20+$O$20&lt;0</formula>
    </cfRule>
  </conditionalFormatting>
  <conditionalFormatting sqref="M50">
    <cfRule type="expression" dxfId="268" priority="1" stopIfTrue="1">
      <formula>$N$20+$S$28&lt;0</formula>
    </cfRule>
    <cfRule type="expression" dxfId="267" priority="2" stopIfTrue="1">
      <formula>$S$30&lt;0</formula>
    </cfRule>
  </conditionalFormatting>
  <conditionalFormatting sqref="M52">
    <cfRule type="expression" dxfId="266" priority="3" stopIfTrue="1">
      <formula>$N$20+$S$33&lt;0</formula>
    </cfRule>
    <cfRule type="expression" dxfId="265" priority="4" stopIfTrue="1">
      <formula>$S$35&lt;0</formula>
    </cfRule>
  </conditionalFormatting>
  <conditionalFormatting sqref="S14:S18">
    <cfRule type="expression" dxfId="264" priority="5" stopIfTrue="1">
      <formula>#REF!-#REF!&lt;0.01</formula>
    </cfRule>
  </conditionalFormatting>
  <conditionalFormatting sqref="N28:N29">
    <cfRule type="expression" dxfId="263" priority="6" stopIfTrue="1">
      <formula>$N$20+$S$28&lt;0</formula>
    </cfRule>
    <cfRule type="expression" dxfId="262" priority="7" stopIfTrue="1">
      <formula>$S$30&lt;0</formula>
    </cfRule>
  </conditionalFormatting>
  <conditionalFormatting sqref="O28:O29">
    <cfRule type="expression" dxfId="261" priority="8" stopIfTrue="1">
      <formula>$O$20+$S$33&lt;0</formula>
    </cfRule>
    <cfRule type="expression" dxfId="2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27</v>
      </c>
      <c r="F12" s="364"/>
      <c r="G12" s="434" t="str">
        <f>TEXT(firstday+(E12*7-7),format) &amp; " - " &amp; TEXT(firstday+(E12*7-1),format)</f>
        <v>4 juli - 10 juli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4 jul</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5 jul</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6 jul</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7 jul</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8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9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10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26'!N30</f>
        <v>0</v>
      </c>
      <c r="O27" s="63">
        <f>'v 26'!O30</f>
        <v>0</v>
      </c>
      <c r="P27" s="58">
        <f>'v 26'!P30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4 jul</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5 jul</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6 jul</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7 jul</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8 jul</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9 jul</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10 jul</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259" priority="0" stopIfTrue="1">
      <formula>$S$30+$S$35+$N$20+$O$20&lt;0</formula>
    </cfRule>
  </conditionalFormatting>
  <conditionalFormatting sqref="M50">
    <cfRule type="expression" dxfId="258" priority="1" stopIfTrue="1">
      <formula>$N$20+$S$28&lt;0</formula>
    </cfRule>
    <cfRule type="expression" dxfId="257" priority="2" stopIfTrue="1">
      <formula>$S$30&lt;0</formula>
    </cfRule>
  </conditionalFormatting>
  <conditionalFormatting sqref="M52">
    <cfRule type="expression" dxfId="256" priority="3" stopIfTrue="1">
      <formula>$N$20+$S$33&lt;0</formula>
    </cfRule>
    <cfRule type="expression" dxfId="255" priority="4" stopIfTrue="1">
      <formula>$S$35&lt;0</formula>
    </cfRule>
  </conditionalFormatting>
  <conditionalFormatting sqref="S14:S18">
    <cfRule type="expression" dxfId="254" priority="5" stopIfTrue="1">
      <formula>#REF!-#REF!&lt;0.01</formula>
    </cfRule>
  </conditionalFormatting>
  <conditionalFormatting sqref="N28:N29">
    <cfRule type="expression" dxfId="253" priority="6" stopIfTrue="1">
      <formula>$N$20+$S$28&lt;0</formula>
    </cfRule>
    <cfRule type="expression" dxfId="252" priority="7" stopIfTrue="1">
      <formula>$S$30&lt;0</formula>
    </cfRule>
  </conditionalFormatting>
  <conditionalFormatting sqref="O28:O29">
    <cfRule type="expression" dxfId="251" priority="8" stopIfTrue="1">
      <formula>$O$20+$S$33&lt;0</formula>
    </cfRule>
    <cfRule type="expression" dxfId="2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28</v>
      </c>
      <c r="F12" s="364"/>
      <c r="G12" s="434" t="str">
        <f>TEXT(firstday+(E12*7-7),format) &amp; " - " &amp; TEXT(firstday+(E12*7-1),format)</f>
        <v>11 juli - 17 juli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11 jul</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12 jul</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13 jul</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14 jul</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15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16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17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27'!N30</f>
        <v>0</v>
      </c>
      <c r="O27" s="63">
        <f>'v 27'!O30</f>
        <v>0</v>
      </c>
      <c r="P27" s="58">
        <f>'v 27'!P30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11 jul</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12 jul</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13 jul</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14 jul</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15 jul</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16 jul</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17 jul</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249" priority="0" stopIfTrue="1">
      <formula>$S$30+$S$35+$N$20+$O$20&lt;0</formula>
    </cfRule>
  </conditionalFormatting>
  <conditionalFormatting sqref="M50">
    <cfRule type="expression" dxfId="248" priority="1" stopIfTrue="1">
      <formula>$N$20+$S$28&lt;0</formula>
    </cfRule>
    <cfRule type="expression" dxfId="247" priority="2" stopIfTrue="1">
      <formula>$S$30&lt;0</formula>
    </cfRule>
  </conditionalFormatting>
  <conditionalFormatting sqref="M52">
    <cfRule type="expression" dxfId="246" priority="3" stopIfTrue="1">
      <formula>$N$20+$S$33&lt;0</formula>
    </cfRule>
    <cfRule type="expression" dxfId="245" priority="4" stopIfTrue="1">
      <formula>$S$35&lt;0</formula>
    </cfRule>
  </conditionalFormatting>
  <conditionalFormatting sqref="S14:S18">
    <cfRule type="expression" dxfId="244" priority="5" stopIfTrue="1">
      <formula>#REF!-#REF!&lt;0.01</formula>
    </cfRule>
  </conditionalFormatting>
  <conditionalFormatting sqref="N28:N29">
    <cfRule type="expression" dxfId="243" priority="6" stopIfTrue="1">
      <formula>$N$20+$S$28&lt;0</formula>
    </cfRule>
    <cfRule type="expression" dxfId="242" priority="7" stopIfTrue="1">
      <formula>$S$30&lt;0</formula>
    </cfRule>
  </conditionalFormatting>
  <conditionalFormatting sqref="O28:O29">
    <cfRule type="expression" dxfId="241" priority="8" stopIfTrue="1">
      <formula>$O$20+$S$33&lt;0</formula>
    </cfRule>
    <cfRule type="expression" dxfId="2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29</v>
      </c>
      <c r="F12" s="364"/>
      <c r="G12" s="434" t="str">
        <f>TEXT(firstday+(E12*7-7),format) &amp; " - " &amp; TEXT(firstday+(E12*7-1),format)</f>
        <v>18 juli - 24 juli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18 jul</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19 jul</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20 jul</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21 jul</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22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23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24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28'!N30</f>
        <v>0</v>
      </c>
      <c r="O27" s="63">
        <f>'v 28'!O30</f>
        <v>0</v>
      </c>
      <c r="P27" s="58">
        <f>'v 28'!P30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18 jul</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19 jul</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20 jul</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21 jul</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22 jul</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23 jul</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24 jul</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39" priority="0" stopIfTrue="1">
      <formula>$S$30+$S$35+$N$20+$O$20&lt;0</formula>
    </cfRule>
  </conditionalFormatting>
  <conditionalFormatting sqref="M50">
    <cfRule type="expression" dxfId="238" priority="1" stopIfTrue="1">
      <formula>$N$20+$S$28&lt;0</formula>
    </cfRule>
    <cfRule type="expression" dxfId="237" priority="2" stopIfTrue="1">
      <formula>$S$30&lt;0</formula>
    </cfRule>
  </conditionalFormatting>
  <conditionalFormatting sqref="M52">
    <cfRule type="expression" dxfId="236" priority="3" stopIfTrue="1">
      <formula>$N$20+$S$33&lt;0</formula>
    </cfRule>
    <cfRule type="expression" dxfId="235" priority="4" stopIfTrue="1">
      <formula>$S$35&lt;0</formula>
    </cfRule>
  </conditionalFormatting>
  <conditionalFormatting sqref="S14:S18">
    <cfRule type="expression" dxfId="234" priority="5" stopIfTrue="1">
      <formula>#REF!-#REF!&lt;0.01</formula>
    </cfRule>
  </conditionalFormatting>
  <conditionalFormatting sqref="N28:N29">
    <cfRule type="expression" dxfId="233" priority="6" stopIfTrue="1">
      <formula>$N$20+$S$28&lt;0</formula>
    </cfRule>
    <cfRule type="expression" dxfId="232" priority="7" stopIfTrue="1">
      <formula>$S$30&lt;0</formula>
    </cfRule>
  </conditionalFormatting>
  <conditionalFormatting sqref="O28:O29">
    <cfRule type="expression" dxfId="231" priority="8" stopIfTrue="1">
      <formula>$O$20+$S$33&lt;0</formula>
    </cfRule>
    <cfRule type="expression" dxfId="2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30</v>
      </c>
      <c r="F12" s="364"/>
      <c r="G12" s="434" t="str">
        <f>TEXT(firstday+(E12*7-7),format) &amp; " - " &amp; TEXT(firstday+(E12*7-1),format)</f>
        <v>25 juli - 31 juli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25 jul</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26 jul</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27 jul</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28 jul</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29 jul</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30 jul</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31 jul</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29'!N30</f>
        <v>0</v>
      </c>
      <c r="O27" s="63">
        <f>'v 29'!O30</f>
        <v>0</v>
      </c>
      <c r="P27" s="58">
        <f>'v 29'!P30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25 jul</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26 jul</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27 jul</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28 jul</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29 jul</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30 jul</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31 jul</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229" priority="0" stopIfTrue="1">
      <formula>$S$30+$S$35+$N$20+$O$20&lt;0</formula>
    </cfRule>
  </conditionalFormatting>
  <conditionalFormatting sqref="M50">
    <cfRule type="expression" dxfId="228" priority="1" stopIfTrue="1">
      <formula>$N$20+$S$28&lt;0</formula>
    </cfRule>
    <cfRule type="expression" dxfId="227" priority="2" stopIfTrue="1">
      <formula>$S$30&lt;0</formula>
    </cfRule>
  </conditionalFormatting>
  <conditionalFormatting sqref="M52">
    <cfRule type="expression" dxfId="226" priority="3" stopIfTrue="1">
      <formula>$N$20+$S$33&lt;0</formula>
    </cfRule>
    <cfRule type="expression" dxfId="225" priority="4" stopIfTrue="1">
      <formula>$S$35&lt;0</formula>
    </cfRule>
  </conditionalFormatting>
  <conditionalFormatting sqref="S14:S18">
    <cfRule type="expression" dxfId="224" priority="5" stopIfTrue="1">
      <formula>#REF!-#REF!&lt;0.01</formula>
    </cfRule>
  </conditionalFormatting>
  <conditionalFormatting sqref="N28:N29">
    <cfRule type="expression" dxfId="223" priority="6" stopIfTrue="1">
      <formula>$N$20+$S$28&lt;0</formula>
    </cfRule>
    <cfRule type="expression" dxfId="222" priority="7" stopIfTrue="1">
      <formula>$S$30&lt;0</formula>
    </cfRule>
  </conditionalFormatting>
  <conditionalFormatting sqref="O28:O29">
    <cfRule type="expression" dxfId="221" priority="8" stopIfTrue="1">
      <formula>$O$20+$S$33&lt;0</formula>
    </cfRule>
    <cfRule type="expression" dxfId="2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31</v>
      </c>
      <c r="F12" s="364"/>
      <c r="G12" s="434" t="str">
        <f>TEXT(firstday+(E12*7-7),format) &amp; " - " &amp; TEXT(firstday+(E12*7-1),format)</f>
        <v>1 augusti - 7 augusti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4 aug</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5 aug</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6 aug</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7 aug</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30'!N30</f>
        <v>0</v>
      </c>
      <c r="O27" s="63">
        <f>'v 30'!O30</f>
        <v>0</v>
      </c>
      <c r="P27" s="58">
        <f>'v 30'!P30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 aug</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 aug</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3 aug</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4 aug</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5 aug</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6 aug</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7 aug</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19" priority="0" stopIfTrue="1">
      <formula>$S$30+$S$35+$N$20+$O$20&lt;0</formula>
    </cfRule>
  </conditionalFormatting>
  <conditionalFormatting sqref="M50">
    <cfRule type="expression" dxfId="218" priority="1" stopIfTrue="1">
      <formula>$N$20+$S$28&lt;0</formula>
    </cfRule>
    <cfRule type="expression" dxfId="217" priority="2" stopIfTrue="1">
      <formula>$S$30&lt;0</formula>
    </cfRule>
  </conditionalFormatting>
  <conditionalFormatting sqref="M52">
    <cfRule type="expression" dxfId="216" priority="3" stopIfTrue="1">
      <formula>$N$20+$S$33&lt;0</formula>
    </cfRule>
    <cfRule type="expression" dxfId="215" priority="4" stopIfTrue="1">
      <formula>$S$35&lt;0</formula>
    </cfRule>
  </conditionalFormatting>
  <conditionalFormatting sqref="S14:S18">
    <cfRule type="expression" dxfId="214" priority="5" stopIfTrue="1">
      <formula>#REF!-#REF!&lt;0.01</formula>
    </cfRule>
  </conditionalFormatting>
  <conditionalFormatting sqref="N28:N29">
    <cfRule type="expression" dxfId="213" priority="6" stopIfTrue="1">
      <formula>$N$20+$S$28&lt;0</formula>
    </cfRule>
    <cfRule type="expression" dxfId="212" priority="7" stopIfTrue="1">
      <formula>$S$30&lt;0</formula>
    </cfRule>
  </conditionalFormatting>
  <conditionalFormatting sqref="O28:O29">
    <cfRule type="expression" dxfId="211" priority="8" stopIfTrue="1">
      <formula>$O$20+$S$33&lt;0</formula>
    </cfRule>
    <cfRule type="expression" dxfId="2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32</v>
      </c>
      <c r="F12" s="364"/>
      <c r="G12" s="434" t="str">
        <f>TEXT(firstday+(E12*7-7),format) &amp; " - " &amp; TEXT(firstday+(E12*7-1),format)</f>
        <v>8 augusti - 14 augusti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8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9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10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11 aug</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12 aug</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13 aug</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14 aug</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31'!N30</f>
        <v>0</v>
      </c>
      <c r="O27" s="63">
        <f>'v 31'!O30</f>
        <v>0</v>
      </c>
      <c r="P27" s="58">
        <f>'v 31'!P30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8 aug</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9 aug</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10 aug</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11 aug</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12 aug</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13 aug</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14 aug</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209" priority="0" stopIfTrue="1">
      <formula>$S$30+$S$35+$N$20+$O$20&lt;0</formula>
    </cfRule>
  </conditionalFormatting>
  <conditionalFormatting sqref="M50">
    <cfRule type="expression" dxfId="208" priority="1" stopIfTrue="1">
      <formula>$N$20+$S$28&lt;0</formula>
    </cfRule>
    <cfRule type="expression" dxfId="207" priority="2" stopIfTrue="1">
      <formula>$S$30&lt;0</formula>
    </cfRule>
  </conditionalFormatting>
  <conditionalFormatting sqref="M52">
    <cfRule type="expression" dxfId="206" priority="3" stopIfTrue="1">
      <formula>$N$20+$S$33&lt;0</formula>
    </cfRule>
    <cfRule type="expression" dxfId="205" priority="4" stopIfTrue="1">
      <formula>$S$35&lt;0</formula>
    </cfRule>
  </conditionalFormatting>
  <conditionalFormatting sqref="S14:S18">
    <cfRule type="expression" dxfId="204" priority="5" stopIfTrue="1">
      <formula>#REF!-#REF!&lt;0.01</formula>
    </cfRule>
  </conditionalFormatting>
  <conditionalFormatting sqref="N28:N29">
    <cfRule type="expression" dxfId="203" priority="6" stopIfTrue="1">
      <formula>$N$20+$S$28&lt;0</formula>
    </cfRule>
    <cfRule type="expression" dxfId="202" priority="7" stopIfTrue="1">
      <formula>$S$30&lt;0</formula>
    </cfRule>
  </conditionalFormatting>
  <conditionalFormatting sqref="O28:O29">
    <cfRule type="expression" dxfId="201" priority="8" stopIfTrue="1">
      <formula>$O$20+$S$33&lt;0</formula>
    </cfRule>
    <cfRule type="expression" dxfId="2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33</v>
      </c>
      <c r="F12" s="364"/>
      <c r="G12" s="434" t="str">
        <f>TEXT(firstday+(E12*7-7),format) &amp; " - " &amp; TEXT(firstday+(E12*7-1),format)</f>
        <v>15 augusti - 21 augusti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15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16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17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18 aug</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19 aug</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20 aug</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21 aug</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32'!N30</f>
        <v>0</v>
      </c>
      <c r="O27" s="63">
        <f>'v 32'!O30</f>
        <v>0</v>
      </c>
      <c r="P27" s="58">
        <f>'v 32'!P30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15 aug</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16 aug</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17 aug</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18 aug</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19 aug</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20 aug</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21 aug</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99" priority="0" stopIfTrue="1">
      <formula>$S$30+$S$35+$N$20+$O$20&lt;0</formula>
    </cfRule>
  </conditionalFormatting>
  <conditionalFormatting sqref="M50">
    <cfRule type="expression" dxfId="198" priority="1" stopIfTrue="1">
      <formula>$N$20+$S$28&lt;0</formula>
    </cfRule>
    <cfRule type="expression" dxfId="197" priority="2" stopIfTrue="1">
      <formula>$S$30&lt;0</formula>
    </cfRule>
  </conditionalFormatting>
  <conditionalFormatting sqref="M52">
    <cfRule type="expression" dxfId="196" priority="3" stopIfTrue="1">
      <formula>$N$20+$S$33&lt;0</formula>
    </cfRule>
    <cfRule type="expression" dxfId="195" priority="4" stopIfTrue="1">
      <formula>$S$35&lt;0</formula>
    </cfRule>
  </conditionalFormatting>
  <conditionalFormatting sqref="S14:S18">
    <cfRule type="expression" dxfId="194" priority="5" stopIfTrue="1">
      <formula>#REF!-#REF!&lt;0.01</formula>
    </cfRule>
  </conditionalFormatting>
  <conditionalFormatting sqref="N28:N29">
    <cfRule type="expression" dxfId="193" priority="6" stopIfTrue="1">
      <formula>$N$20+$S$28&lt;0</formula>
    </cfRule>
    <cfRule type="expression" dxfId="192" priority="7" stopIfTrue="1">
      <formula>$S$30&lt;0</formula>
    </cfRule>
  </conditionalFormatting>
  <conditionalFormatting sqref="O28:O29">
    <cfRule type="expression" dxfId="191" priority="8" stopIfTrue="1">
      <formula>$O$20+$S$33&lt;0</formula>
    </cfRule>
    <cfRule type="expression" dxfId="1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34</v>
      </c>
      <c r="F12" s="364"/>
      <c r="G12" s="434" t="str">
        <f>TEXT(firstday+(E12*7-7),format) &amp; " - " &amp; TEXT(firstday+(E12*7-1),format)</f>
        <v>22 augusti - 28 augusti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22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23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24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25 aug</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26 aug</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27 aug</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28 aug</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33'!N30</f>
        <v>0</v>
      </c>
      <c r="O27" s="63">
        <f>'v 33'!O30</f>
        <v>0</v>
      </c>
      <c r="P27" s="58">
        <f>'v 33'!P30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22 aug</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23 aug</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24 aug</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25 aug</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26 aug</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27 aug</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28 aug</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89" priority="0" stopIfTrue="1">
      <formula>$S$30+$S$35+$N$20+$O$20&lt;0</formula>
    </cfRule>
  </conditionalFormatting>
  <conditionalFormatting sqref="M50">
    <cfRule type="expression" dxfId="188" priority="1" stopIfTrue="1">
      <formula>$N$20+$S$28&lt;0</formula>
    </cfRule>
    <cfRule type="expression" dxfId="187" priority="2" stopIfTrue="1">
      <formula>$S$30&lt;0</formula>
    </cfRule>
  </conditionalFormatting>
  <conditionalFormatting sqref="M52">
    <cfRule type="expression" dxfId="186" priority="3" stopIfTrue="1">
      <formula>$N$20+$S$33&lt;0</formula>
    </cfRule>
    <cfRule type="expression" dxfId="185" priority="4" stopIfTrue="1">
      <formula>$S$35&lt;0</formula>
    </cfRule>
  </conditionalFormatting>
  <conditionalFormatting sqref="S14:S18">
    <cfRule type="expression" dxfId="184" priority="5" stopIfTrue="1">
      <formula>#REF!-#REF!&lt;0.01</formula>
    </cfRule>
  </conditionalFormatting>
  <conditionalFormatting sqref="N28:N29">
    <cfRule type="expression" dxfId="183" priority="6" stopIfTrue="1">
      <formula>$N$20+$S$28&lt;0</formula>
    </cfRule>
    <cfRule type="expression" dxfId="182" priority="7" stopIfTrue="1">
      <formula>$S$30&lt;0</formula>
    </cfRule>
  </conditionalFormatting>
  <conditionalFormatting sqref="O28:O29">
    <cfRule type="expression" dxfId="181" priority="8" stopIfTrue="1">
      <formula>$O$20+$S$33&lt;0</formula>
    </cfRule>
    <cfRule type="expression" dxfId="1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98"/>
      <c r="C12" s="362">
        <f>År</f>
        <v>2022</v>
      </c>
      <c r="D12" s="435"/>
      <c r="E12" s="436">
        <v>35</v>
      </c>
      <c r="F12" s="364"/>
      <c r="G12" s="434" t="str">
        <f>TEXT(firstday+(E12*7-7),format) &amp; " - " &amp; TEXT(firstday+(E12*7-1),format)</f>
        <v>29 augusti - 4 september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9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9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9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9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98"/>
      <c r="C17" s="219" t="str">
        <f>TEXT(firstday+($E$12*7-7),dayformat)</f>
        <v>mån 29 aug</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98"/>
      <c r="C18" s="220" t="str">
        <f>TEXT(firstday+($E$12*7-6),dayformat)</f>
        <v>tis 30 aug</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98"/>
      <c r="C19" s="220" t="str">
        <f>TEXT(firstday+($E$12*7-5),dayformat)</f>
        <v>ons 31 aug</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20" t="str">
        <f>TEXT(firstday+($E$12*7-4),dayformat)</f>
        <v>tor 1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20" t="str">
        <f>TEXT(firstday+($E$12*7-3),dayformat)</f>
        <v>fre 2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 sep</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21" t="str">
        <f>TEXT(firstday+($E$12*7-1),dayformat)</f>
        <v>sön 4 sep</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34'!N30</f>
        <v>0</v>
      </c>
      <c r="O27" s="63">
        <f>'v 34'!O30</f>
        <v>0</v>
      </c>
      <c r="P27" s="58">
        <f>'v 34'!P30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29 aug</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30 aug</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31 aug</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 sep</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 sep</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3 sep</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4 sep</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79" priority="0" stopIfTrue="1">
      <formula>$S$30+$S$35+$N$20+$O$20&lt;0</formula>
    </cfRule>
  </conditionalFormatting>
  <conditionalFormatting sqref="M50">
    <cfRule type="expression" dxfId="178" priority="1" stopIfTrue="1">
      <formula>$N$20+$S$28&lt;0</formula>
    </cfRule>
    <cfRule type="expression" dxfId="177" priority="2" stopIfTrue="1">
      <formula>$S$30&lt;0</formula>
    </cfRule>
  </conditionalFormatting>
  <conditionalFormatting sqref="M52">
    <cfRule type="expression" dxfId="176" priority="3" stopIfTrue="1">
      <formula>$N$20+$S$33&lt;0</formula>
    </cfRule>
    <cfRule type="expression" dxfId="175" priority="4" stopIfTrue="1">
      <formula>$S$35&lt;0</formula>
    </cfRule>
  </conditionalFormatting>
  <conditionalFormatting sqref="S14:S18">
    <cfRule type="expression" dxfId="174" priority="5" stopIfTrue="1">
      <formula>#REF!-#REF!&lt;0.01</formula>
    </cfRule>
  </conditionalFormatting>
  <conditionalFormatting sqref="N28:N29">
    <cfRule type="expression" dxfId="173" priority="6" stopIfTrue="1">
      <formula>$N$20+$S$28&lt;0</formula>
    </cfRule>
    <cfRule type="expression" dxfId="172" priority="7" stopIfTrue="1">
      <formula>$S$30&lt;0</formula>
    </cfRule>
  </conditionalFormatting>
  <conditionalFormatting sqref="O28:O29">
    <cfRule type="expression" dxfId="171" priority="8" stopIfTrue="1">
      <formula>$O$20+$S$33&lt;0</formula>
    </cfRule>
    <cfRule type="expression" dxfId="1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R120"/>
  <sheetViews>
    <sheetView showGridLines="0" zoomScaleNormal="100" zoomScalePageLayoutView="125" workbookViewId="0">
      <selection activeCell="L7" sqref="L7:P7"/>
    </sheetView>
  </sheetViews>
  <sheetFormatPr defaultColWidth="7.625" defaultRowHeight="12.75" x14ac:dyDescent="0.2"/>
  <cols>
    <col min="1" max="1" width="6" customWidth="1"/>
    <col min="2" max="2" width="8.125" customWidth="1"/>
    <col min="3" max="3" width="8.625" customWidth="1"/>
    <col min="4" max="5" width="7.125" customWidth="1"/>
    <col min="6" max="6" width="7.375" customWidth="1"/>
    <col min="7" max="7" width="8.875" customWidth="1"/>
    <col min="9" max="9" width="7.125" style="7" customWidth="1"/>
    <col min="10" max="10" width="5.5" style="7" customWidth="1"/>
    <col min="11" max="11" width="10.625" style="7" customWidth="1"/>
    <col min="12" max="12" width="8.625" customWidth="1"/>
    <col min="13" max="13" width="7.625" style="7" customWidth="1"/>
    <col min="14" max="15" width="6.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 – årsöversikt")</f>
        <v>Tidrapport 2022 – årsöversikt</v>
      </c>
      <c r="D5" s="420"/>
      <c r="E5" s="420"/>
      <c r="F5" s="420"/>
      <c r="G5" s="420"/>
      <c r="H5" s="420"/>
      <c r="I5" s="420"/>
      <c r="J5" s="420"/>
      <c r="K5" s="420"/>
      <c r="L5" s="420"/>
      <c r="M5" s="420"/>
      <c r="N5" s="420"/>
      <c r="O5" s="420"/>
      <c r="P5" s="420"/>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89</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79" t="str">
        <f>Namn</f>
        <v>&lt;&lt; Skriv dina uppgifter i de gula fälten &gt;&gt;</v>
      </c>
      <c r="D8" s="341"/>
      <c r="E8" s="341"/>
      <c r="F8" s="341"/>
      <c r="G8" s="341"/>
      <c r="H8" s="341"/>
      <c r="I8" s="341"/>
      <c r="J8" s="341"/>
      <c r="K8" s="342"/>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88</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79">
        <f>Befattning</f>
        <v>0</v>
      </c>
      <c r="D10" s="341"/>
      <c r="E10" s="341"/>
      <c r="F10" s="342"/>
      <c r="G10" s="365">
        <f>Arbetsplats</f>
        <v>0</v>
      </c>
      <c r="H10" s="366"/>
      <c r="I10" s="366"/>
      <c r="J10" s="366"/>
      <c r="K10" s="367"/>
      <c r="L10" s="368">
        <f>Telefon</f>
        <v>0</v>
      </c>
      <c r="M10" s="366"/>
      <c r="N10" s="366"/>
      <c r="O10" s="366"/>
      <c r="P10" s="367"/>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61</v>
      </c>
      <c r="D11" s="332"/>
      <c r="E11" s="370"/>
      <c r="F11" s="332"/>
      <c r="G11" s="370"/>
      <c r="H11" s="332"/>
      <c r="I11" s="332"/>
      <c r="J11" s="332"/>
      <c r="K11" s="332"/>
      <c r="L11" s="371"/>
      <c r="M11" s="372"/>
      <c r="N11" s="372"/>
      <c r="O11" s="372"/>
      <c r="P11" s="373"/>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374"/>
      <c r="E12" s="375"/>
      <c r="F12" s="363"/>
      <c r="G12" s="376"/>
      <c r="H12" s="374"/>
      <c r="I12" s="374"/>
      <c r="J12" s="374"/>
      <c r="K12" s="374"/>
      <c r="L12" s="363"/>
      <c r="M12" s="363"/>
      <c r="N12" s="363"/>
      <c r="O12" s="363"/>
      <c r="P12" s="364"/>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80"/>
      <c r="G13" s="159"/>
      <c r="H13" s="156"/>
      <c r="I13" s="156"/>
      <c r="J13" s="156"/>
      <c r="K13" s="156"/>
      <c r="L13" s="180"/>
      <c r="M13" s="180"/>
      <c r="N13" s="180"/>
      <c r="O13" s="180"/>
      <c r="P13" s="180"/>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ht="13.5" thickBot="1" x14ac:dyDescent="0.25">
      <c r="A14" s="115"/>
      <c r="B14" s="68"/>
      <c r="C14" s="182" t="s">
        <v>106</v>
      </c>
      <c r="D14" s="182"/>
      <c r="E14" s="184"/>
      <c r="F14" s="184"/>
      <c r="G14" s="184"/>
      <c r="H14" s="212"/>
      <c r="I14" s="212"/>
      <c r="J14" s="212"/>
      <c r="K14" s="212"/>
      <c r="L14" s="212"/>
      <c r="M14" s="212"/>
      <c r="N14" s="212"/>
      <c r="O14" s="212"/>
      <c r="P14" s="212"/>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ht="39.950000000000003" customHeight="1" x14ac:dyDescent="0.2">
      <c r="A15" s="115"/>
      <c r="B15" s="68"/>
      <c r="C15" s="408"/>
      <c r="D15" s="409"/>
      <c r="E15" s="418" t="s">
        <v>10</v>
      </c>
      <c r="F15" s="419"/>
      <c r="G15" s="233" t="s">
        <v>26</v>
      </c>
      <c r="H15" s="410" t="s">
        <v>101</v>
      </c>
      <c r="I15" s="411"/>
      <c r="J15" s="402" t="s">
        <v>12</v>
      </c>
      <c r="K15" s="237" t="s">
        <v>11</v>
      </c>
      <c r="L15" s="412" t="s">
        <v>80</v>
      </c>
      <c r="M15" s="413"/>
      <c r="N15" s="399" t="s">
        <v>81</v>
      </c>
      <c r="O15" s="400"/>
      <c r="P15" s="401"/>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ht="13.5" thickBot="1" x14ac:dyDescent="0.25">
      <c r="A16" s="115"/>
      <c r="B16" s="68"/>
      <c r="C16" s="393" t="s">
        <v>72</v>
      </c>
      <c r="D16" s="394"/>
      <c r="E16" s="414">
        <f>SUM('v 1:v 52'!L26)</f>
        <v>83</v>
      </c>
      <c r="F16" s="415"/>
      <c r="G16" s="239">
        <f>SUM('v 1:v 52'!I26)</f>
        <v>0</v>
      </c>
      <c r="H16" s="416">
        <f>SUM('v 1:v 52'!M26)</f>
        <v>0</v>
      </c>
      <c r="I16" s="417"/>
      <c r="J16" s="403"/>
      <c r="K16" s="238">
        <f>SUM('v 1:v 52'!H26)</f>
        <v>0</v>
      </c>
      <c r="L16" s="414">
        <f>SUM('v 1:v 52'!N26)</f>
        <v>0</v>
      </c>
      <c r="M16" s="384"/>
      <c r="N16" s="414">
        <f>SUM('v 1:v 52'!O26)</f>
        <v>0</v>
      </c>
      <c r="O16" s="386"/>
      <c r="P16" s="387"/>
      <c r="Q16" s="92"/>
      <c r="R16" s="122"/>
      <c r="S16" s="124"/>
      <c r="T16" s="124"/>
      <c r="U16" s="124"/>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181"/>
      <c r="D17" s="210"/>
      <c r="E17" s="206"/>
      <c r="F17" s="207"/>
      <c r="G17" s="208"/>
      <c r="H17" s="209"/>
      <c r="I17" s="201"/>
      <c r="J17" s="208"/>
      <c r="K17" s="234"/>
      <c r="L17" s="404" t="s">
        <v>71</v>
      </c>
      <c r="M17" s="405"/>
      <c r="N17" s="406" t="s">
        <v>71</v>
      </c>
      <c r="O17" s="404"/>
      <c r="P17" s="407"/>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398" t="s">
        <v>96</v>
      </c>
      <c r="D18" s="394"/>
      <c r="E18" s="204"/>
      <c r="F18" s="205"/>
      <c r="G18" s="19"/>
      <c r="H18" s="19"/>
      <c r="I18" s="20"/>
      <c r="J18" s="201"/>
      <c r="K18" s="235"/>
      <c r="L18" s="383">
        <f>SUM('v 1:v 52'!N28)</f>
        <v>0</v>
      </c>
      <c r="M18" s="384"/>
      <c r="N18" s="385">
        <f>SUM('v 1:v 52'!O28)</f>
        <v>0</v>
      </c>
      <c r="O18" s="386"/>
      <c r="P18" s="387"/>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thickBot="1" x14ac:dyDescent="0.25">
      <c r="A19" s="115"/>
      <c r="B19" s="68"/>
      <c r="C19" s="393" t="s">
        <v>97</v>
      </c>
      <c r="D19" s="394"/>
      <c r="E19" s="203"/>
      <c r="F19" s="202"/>
      <c r="G19" s="23"/>
      <c r="H19" s="23"/>
      <c r="I19" s="24"/>
      <c r="J19" s="23"/>
      <c r="K19" s="236"/>
      <c r="L19" s="388">
        <f>SUM('v 1:v 52'!N29)</f>
        <v>0</v>
      </c>
      <c r="M19" s="389"/>
      <c r="N19" s="390">
        <f>SUM('v 1:v 52'!O29)</f>
        <v>0</v>
      </c>
      <c r="O19" s="391"/>
      <c r="P19" s="392"/>
      <c r="Q19" s="93"/>
      <c r="R19" s="124"/>
      <c r="S19" s="124"/>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395"/>
      <c r="D20" s="396"/>
      <c r="E20" s="200"/>
      <c r="F20" s="4"/>
      <c r="G20" s="4"/>
      <c r="H20" s="4"/>
      <c r="I20" s="6"/>
      <c r="J20" s="4"/>
      <c r="K20" s="4"/>
      <c r="L20" s="397"/>
      <c r="M20" s="381"/>
      <c r="N20" s="141"/>
      <c r="O20" s="141"/>
      <c r="P20" s="141"/>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3" t="s">
        <v>13</v>
      </c>
      <c r="D21" s="215"/>
      <c r="E21" s="215"/>
      <c r="F21" s="95"/>
      <c r="G21" s="95"/>
      <c r="H21" s="95"/>
      <c r="I21" s="187"/>
      <c r="J21" s="95"/>
      <c r="K21" s="95"/>
      <c r="L21" s="187"/>
      <c r="M21" s="240"/>
      <c r="N21" s="145"/>
      <c r="O21" s="145"/>
      <c r="P21" s="145"/>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98"/>
      <c r="C22" s="380" t="s">
        <v>60</v>
      </c>
      <c r="D22" s="381"/>
      <c r="E22" s="381"/>
      <c r="F22" s="381"/>
      <c r="G22" s="381"/>
      <c r="H22" s="381"/>
      <c r="I22" s="381"/>
      <c r="J22" s="381"/>
      <c r="K22" s="381"/>
      <c r="L22" s="381"/>
      <c r="M22" s="381"/>
      <c r="N22" s="381"/>
      <c r="O22" s="381"/>
      <c r="P22" s="382"/>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x14ac:dyDescent="0.2">
      <c r="A23" s="115"/>
      <c r="B23" s="98"/>
      <c r="C23" s="380"/>
      <c r="D23" s="381"/>
      <c r="E23" s="381"/>
      <c r="F23" s="381"/>
      <c r="G23" s="381"/>
      <c r="H23" s="381"/>
      <c r="I23" s="381"/>
      <c r="J23" s="381"/>
      <c r="K23" s="381"/>
      <c r="L23" s="381"/>
      <c r="M23" s="381"/>
      <c r="N23" s="381"/>
      <c r="O23" s="381"/>
      <c r="P23" s="382"/>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x14ac:dyDescent="0.2">
      <c r="A24" s="115"/>
      <c r="B24" s="68"/>
      <c r="C24" s="68"/>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ht="14.1" customHeight="1" x14ac:dyDescent="0.2">
      <c r="A25" s="115"/>
      <c r="B25" s="68"/>
      <c r="C25" s="223"/>
      <c r="D25" s="214"/>
      <c r="E25" s="214"/>
      <c r="F25" s="4"/>
      <c r="G25" s="2"/>
      <c r="H25" s="2"/>
      <c r="I25" s="6"/>
      <c r="J25" s="5"/>
      <c r="K25" s="4"/>
      <c r="L25" s="6"/>
      <c r="M25" s="142"/>
      <c r="N25" s="141"/>
      <c r="O25" s="141"/>
      <c r="P25" s="57"/>
      <c r="Q25" s="89"/>
      <c r="R25" s="128"/>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ht="14.1" customHeight="1" x14ac:dyDescent="0.2">
      <c r="A26" s="115"/>
      <c r="B26" s="68"/>
      <c r="C26" s="224"/>
      <c r="D26" s="214"/>
      <c r="E26" s="214"/>
      <c r="F26" s="4"/>
      <c r="G26" s="2"/>
      <c r="H26" s="2"/>
      <c r="I26" s="6"/>
      <c r="J26" s="5"/>
      <c r="K26" s="4"/>
      <c r="L26" s="6"/>
      <c r="M26" s="142"/>
      <c r="N26" s="141"/>
      <c r="O26" s="141"/>
      <c r="P26" s="57"/>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222"/>
      <c r="D27" s="214"/>
      <c r="E27" s="214"/>
      <c r="F27" s="4"/>
      <c r="G27" s="2"/>
      <c r="H27" s="2"/>
      <c r="I27" s="6"/>
      <c r="J27" s="4"/>
      <c r="K27" s="4"/>
      <c r="L27" s="6"/>
      <c r="M27" s="142"/>
      <c r="N27" s="141"/>
      <c r="O27" s="141"/>
      <c r="P27" s="57"/>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2.95" customHeight="1" x14ac:dyDescent="0.2">
      <c r="A28" s="115"/>
      <c r="B28" s="68"/>
      <c r="C28" s="222"/>
      <c r="D28" s="214"/>
      <c r="E28" s="214"/>
      <c r="F28" s="4"/>
      <c r="G28" s="4"/>
      <c r="H28" s="4"/>
      <c r="I28" s="6"/>
      <c r="J28" s="4"/>
      <c r="K28" s="4"/>
      <c r="L28" s="6"/>
      <c r="M28" s="142"/>
      <c r="N28" s="141"/>
      <c r="O28" s="141"/>
      <c r="P28" s="57"/>
      <c r="Q28" s="89"/>
      <c r="R28" s="128"/>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6" customHeight="1" x14ac:dyDescent="0.2">
      <c r="A29" s="115"/>
      <c r="B29" s="68"/>
      <c r="C29" s="222"/>
      <c r="D29" s="214"/>
      <c r="E29" s="214"/>
      <c r="F29" s="4"/>
      <c r="G29" s="4"/>
      <c r="H29" s="4"/>
      <c r="I29" s="6"/>
      <c r="J29" s="4"/>
      <c r="K29" s="4"/>
      <c r="L29" s="6"/>
      <c r="M29" s="142"/>
      <c r="N29" s="141"/>
      <c r="O29" s="141"/>
      <c r="P29" s="57"/>
      <c r="Q29" s="1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x14ac:dyDescent="0.2">
      <c r="A30" s="115"/>
      <c r="B30" s="100"/>
      <c r="C30" s="222"/>
      <c r="D30" s="214"/>
      <c r="E30" s="214"/>
      <c r="F30" s="4"/>
      <c r="G30" s="4"/>
      <c r="H30" s="4"/>
      <c r="I30" s="6"/>
      <c r="J30" s="4"/>
      <c r="K30" s="4"/>
      <c r="L30" s="6"/>
      <c r="M30" s="142"/>
      <c r="N30" s="141"/>
      <c r="O30" s="141"/>
      <c r="P30" s="57"/>
      <c r="Q30" s="88"/>
      <c r="R30" s="115"/>
      <c r="S30" s="128"/>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14.1" customHeight="1" x14ac:dyDescent="0.2">
      <c r="A31" s="115"/>
      <c r="B31" s="100"/>
      <c r="C31" s="222"/>
      <c r="D31" s="214"/>
      <c r="E31" s="177"/>
      <c r="F31" s="4"/>
      <c r="G31" s="4"/>
      <c r="H31" s="4"/>
      <c r="I31" s="6"/>
      <c r="J31" s="4"/>
      <c r="K31" s="4"/>
      <c r="L31" s="6"/>
      <c r="M31" s="142"/>
      <c r="N31" s="141"/>
      <c r="O31" s="141"/>
      <c r="P31" s="57"/>
      <c r="Q31" s="88"/>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ht="14.1" customHeight="1" x14ac:dyDescent="0.2">
      <c r="A32" s="115"/>
      <c r="B32" s="100"/>
      <c r="C32" s="222"/>
      <c r="D32" s="214"/>
      <c r="E32" s="214"/>
      <c r="F32" s="4"/>
      <c r="G32" s="4"/>
      <c r="H32" s="4"/>
      <c r="I32" s="6"/>
      <c r="J32" s="4"/>
      <c r="K32" s="4"/>
      <c r="L32" s="6"/>
      <c r="M32" s="142"/>
      <c r="N32" s="141"/>
      <c r="O32" s="141"/>
      <c r="P32" s="57"/>
      <c r="Q32" s="88"/>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00"/>
      <c r="C33" s="222"/>
      <c r="D33" s="214"/>
      <c r="E33" s="214"/>
      <c r="F33" s="4"/>
      <c r="G33" s="4"/>
      <c r="H33" s="4"/>
      <c r="I33" s="6"/>
      <c r="J33" s="4"/>
      <c r="K33" s="4"/>
      <c r="L33" s="6"/>
      <c r="M33" s="142"/>
      <c r="N33" s="141"/>
      <c r="O33" s="141"/>
      <c r="P33" s="57"/>
      <c r="Q33" s="88"/>
      <c r="R33" s="128"/>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00"/>
      <c r="C34" s="222"/>
      <c r="D34" s="214"/>
      <c r="E34" s="214"/>
      <c r="F34" s="4"/>
      <c r="G34" s="4"/>
      <c r="H34" s="4"/>
      <c r="I34" s="6"/>
      <c r="J34" s="4"/>
      <c r="K34" s="4"/>
      <c r="L34" s="6"/>
      <c r="M34" s="142"/>
      <c r="N34" s="141"/>
      <c r="O34" s="141"/>
      <c r="P34" s="57"/>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00"/>
      <c r="C35" s="225"/>
      <c r="D35" s="4"/>
      <c r="E35" s="4"/>
      <c r="F35" s="4"/>
      <c r="G35" s="4"/>
      <c r="H35" s="4"/>
      <c r="I35" s="6"/>
      <c r="J35" s="4"/>
      <c r="K35" s="4"/>
      <c r="L35" s="6"/>
      <c r="M35" s="27"/>
      <c r="N35" s="6"/>
      <c r="O35" s="6"/>
      <c r="P35" s="101"/>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00"/>
      <c r="C36" s="225"/>
      <c r="D36" s="4"/>
      <c r="E36" s="4"/>
      <c r="F36" s="4"/>
      <c r="G36" s="4"/>
      <c r="H36" s="170"/>
      <c r="I36" s="6"/>
      <c r="J36" s="4"/>
      <c r="K36" s="4"/>
      <c r="L36" s="6"/>
      <c r="M36" s="27"/>
      <c r="N36" s="6"/>
      <c r="O36" s="6"/>
      <c r="P36" s="101"/>
      <c r="Q36" s="101"/>
      <c r="R36" s="128"/>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00"/>
      <c r="C37" s="225"/>
      <c r="D37" s="4"/>
      <c r="E37" s="4"/>
      <c r="F37" s="4"/>
      <c r="G37" s="4"/>
      <c r="H37" s="4"/>
      <c r="I37" s="6"/>
      <c r="J37" s="4"/>
      <c r="K37" s="4"/>
      <c r="L37" s="6"/>
      <c r="M37" s="27"/>
      <c r="N37" s="6"/>
      <c r="O37" s="6"/>
      <c r="P37" s="101"/>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00"/>
      <c r="C38" s="226"/>
      <c r="D38" s="4"/>
      <c r="E38" s="54"/>
      <c r="F38" s="4"/>
      <c r="G38" s="4"/>
      <c r="H38" s="4"/>
      <c r="I38" s="6"/>
      <c r="J38" s="4"/>
      <c r="K38" s="4"/>
      <c r="L38" s="6"/>
      <c r="M38" s="6"/>
      <c r="N38" s="6"/>
      <c r="O38" s="6"/>
      <c r="P38" s="227"/>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00"/>
      <c r="C39" s="225"/>
      <c r="D39" s="4"/>
      <c r="E39" s="4"/>
      <c r="F39" s="4"/>
      <c r="G39" s="4"/>
      <c r="H39" s="4"/>
      <c r="I39" s="6"/>
      <c r="J39" s="4"/>
      <c r="K39" s="4"/>
      <c r="L39" s="6"/>
      <c r="M39" s="27"/>
      <c r="N39" s="6"/>
      <c r="O39" s="6"/>
      <c r="P39" s="101"/>
      <c r="Q39" s="101"/>
      <c r="R39" s="128"/>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00"/>
      <c r="C40" s="225"/>
      <c r="D40" s="4"/>
      <c r="E40" s="4"/>
      <c r="F40" s="4"/>
      <c r="G40" s="4"/>
      <c r="H40" s="4"/>
      <c r="I40" s="6"/>
      <c r="J40" s="4"/>
      <c r="K40" s="4"/>
      <c r="L40" s="6"/>
      <c r="M40" s="27"/>
      <c r="N40" s="6"/>
      <c r="O40" s="6"/>
      <c r="P40" s="228"/>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00"/>
      <c r="C41" s="225"/>
      <c r="D41" s="4"/>
      <c r="E41" s="4"/>
      <c r="F41" s="4"/>
      <c r="G41" s="6"/>
      <c r="H41" s="6"/>
      <c r="I41" s="27"/>
      <c r="J41" s="4"/>
      <c r="K41" s="4"/>
      <c r="L41" s="6"/>
      <c r="M41" s="27"/>
      <c r="N41" s="27"/>
      <c r="O41" s="27"/>
      <c r="P41" s="228"/>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00"/>
      <c r="C42" s="229"/>
      <c r="D42" s="95"/>
      <c r="E42" s="95"/>
      <c r="F42" s="95"/>
      <c r="G42" s="96"/>
      <c r="H42" s="96"/>
      <c r="I42" s="230"/>
      <c r="J42" s="95"/>
      <c r="K42" s="95"/>
      <c r="L42" s="187"/>
      <c r="M42" s="231"/>
      <c r="N42" s="230"/>
      <c r="O42" s="230"/>
      <c r="P42" s="232"/>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00"/>
      <c r="C43" s="28"/>
      <c r="D43" s="4"/>
      <c r="E43" s="54"/>
      <c r="F43" s="4"/>
      <c r="G43" s="9"/>
      <c r="H43" s="9"/>
      <c r="I43" s="28"/>
      <c r="J43" s="4"/>
      <c r="K43" s="4"/>
      <c r="L43" s="6"/>
      <c r="M43" s="28"/>
      <c r="N43" s="28"/>
      <c r="O43" s="28"/>
      <c r="P43" s="6"/>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8"/>
      <c r="D44" s="4"/>
      <c r="E44" s="4"/>
      <c r="F44" s="4"/>
      <c r="G44" s="28"/>
      <c r="H44" s="28"/>
      <c r="I44" s="27"/>
      <c r="J44" s="4"/>
      <c r="K44" s="4"/>
      <c r="L44" s="6"/>
      <c r="M44" s="26"/>
      <c r="N44" s="27"/>
      <c r="O44" s="27"/>
      <c r="P44" s="6"/>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8"/>
      <c r="D45" s="4"/>
      <c r="E45" s="4"/>
      <c r="F45" s="4"/>
      <c r="G45" s="28"/>
      <c r="H45" s="6"/>
      <c r="I45" s="6"/>
      <c r="J45" s="4"/>
      <c r="K45" s="4"/>
      <c r="L45" s="6"/>
      <c r="M45" s="28"/>
      <c r="N45" s="6"/>
      <c r="O45" s="6"/>
      <c r="P45" s="6"/>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8"/>
      <c r="D46" s="4"/>
      <c r="E46" s="4"/>
      <c r="F46" s="4"/>
      <c r="G46" s="4"/>
      <c r="H46" s="4"/>
      <c r="I46" s="6"/>
      <c r="J46" s="4"/>
      <c r="K46" s="4"/>
      <c r="L46" s="4"/>
      <c r="M46" s="6"/>
      <c r="N46" s="6"/>
      <c r="O46" s="4"/>
      <c r="P46" s="4"/>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4"/>
      <c r="D47" s="4"/>
      <c r="E47" s="4"/>
      <c r="F47" s="4"/>
      <c r="G47" s="8"/>
      <c r="H47" s="8"/>
      <c r="I47" s="6"/>
      <c r="J47" s="4"/>
      <c r="K47" s="4"/>
      <c r="L47" s="4"/>
      <c r="M47" s="6"/>
      <c r="N47" s="6"/>
      <c r="O47" s="4"/>
      <c r="P47" s="4"/>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94"/>
      <c r="C48" s="95"/>
      <c r="D48" s="95"/>
      <c r="E48" s="95"/>
      <c r="F48" s="96"/>
      <c r="G48" s="96"/>
      <c r="H48" s="84"/>
      <c r="I48" s="84"/>
      <c r="J48" s="84"/>
      <c r="K48" s="84"/>
      <c r="L48" s="84"/>
      <c r="M48" s="84"/>
      <c r="N48" s="84"/>
      <c r="O48" s="84"/>
      <c r="P48" s="84"/>
      <c r="Q48" s="1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29"/>
      <c r="C49" s="189"/>
      <c r="D49" s="189"/>
      <c r="E49" s="189"/>
      <c r="F49" s="129"/>
      <c r="G49" s="129"/>
      <c r="H49" s="129"/>
      <c r="I49" s="129"/>
      <c r="J49" s="129"/>
      <c r="K49" s="129"/>
      <c r="L49" s="129"/>
      <c r="M49" s="129"/>
      <c r="N49" s="129"/>
      <c r="O49" s="129"/>
      <c r="P49" s="129"/>
      <c r="Q49" s="189"/>
      <c r="R49" s="129"/>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29"/>
      <c r="B50" s="129"/>
      <c r="C50" s="192"/>
      <c r="D50" s="129"/>
      <c r="E50" s="129"/>
      <c r="F50" s="129"/>
      <c r="G50" s="129"/>
      <c r="H50" s="129"/>
      <c r="I50" s="129"/>
      <c r="J50" s="129"/>
      <c r="K50" s="129"/>
      <c r="L50" s="129"/>
      <c r="M50" s="129"/>
      <c r="N50" s="129"/>
      <c r="O50" s="129"/>
      <c r="P50" s="129"/>
      <c r="Q50" s="129"/>
      <c r="R50" s="129"/>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29"/>
      <c r="B51" s="129"/>
      <c r="C51" s="129"/>
      <c r="D51" s="129"/>
      <c r="E51" s="129"/>
      <c r="F51" s="129"/>
      <c r="G51" s="129"/>
      <c r="H51" s="129"/>
      <c r="I51" s="193"/>
      <c r="J51" s="193"/>
      <c r="K51" s="193"/>
      <c r="L51" s="129"/>
      <c r="M51" s="193"/>
      <c r="N51" s="193"/>
      <c r="O51" s="193"/>
      <c r="P51" s="129"/>
      <c r="Q51" s="129"/>
      <c r="R51" s="129"/>
      <c r="S51" s="129"/>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29"/>
      <c r="B52" s="129"/>
      <c r="C52" s="194"/>
      <c r="D52" s="194"/>
      <c r="E52" s="194"/>
      <c r="F52" s="194"/>
      <c r="G52" s="194"/>
      <c r="H52" s="194"/>
      <c r="I52" s="194"/>
      <c r="J52" s="193"/>
      <c r="K52" s="193"/>
      <c r="L52" s="129"/>
      <c r="M52" s="194"/>
      <c r="N52" s="194"/>
      <c r="O52" s="193"/>
      <c r="P52" s="129"/>
      <c r="Q52" s="129"/>
      <c r="R52" s="129"/>
      <c r="S52" s="129"/>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29"/>
      <c r="B53" s="129"/>
      <c r="C53" s="194"/>
      <c r="D53" s="194"/>
      <c r="E53" s="194"/>
      <c r="F53" s="194"/>
      <c r="G53" s="194"/>
      <c r="H53" s="194"/>
      <c r="I53" s="194"/>
      <c r="J53" s="192"/>
      <c r="K53" s="192"/>
      <c r="L53" s="129"/>
      <c r="M53" s="194"/>
      <c r="N53" s="194"/>
      <c r="O53" s="192"/>
      <c r="P53" s="129"/>
      <c r="Q53" s="129"/>
      <c r="R53" s="129"/>
      <c r="S53" s="129"/>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29"/>
      <c r="B54" s="129"/>
      <c r="C54" s="195"/>
      <c r="D54" s="196"/>
      <c r="E54" s="196"/>
      <c r="F54" s="196"/>
      <c r="G54" s="196"/>
      <c r="H54" s="196"/>
      <c r="I54" s="192"/>
      <c r="J54" s="192"/>
      <c r="K54" s="192"/>
      <c r="L54" s="129"/>
      <c r="M54" s="192"/>
      <c r="N54" s="192"/>
      <c r="O54" s="192"/>
      <c r="P54" s="129"/>
      <c r="Q54" s="129"/>
      <c r="R54" s="129"/>
      <c r="S54" s="129"/>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29"/>
      <c r="B55" s="129"/>
      <c r="C55" s="194"/>
      <c r="D55" s="196"/>
      <c r="E55" s="196"/>
      <c r="F55" s="196"/>
      <c r="G55" s="196"/>
      <c r="H55" s="196"/>
      <c r="I55" s="192"/>
      <c r="J55" s="192"/>
      <c r="K55" s="192"/>
      <c r="L55" s="129"/>
      <c r="M55" s="192"/>
      <c r="N55" s="192"/>
      <c r="O55" s="192"/>
      <c r="P55" s="129"/>
      <c r="Q55" s="129"/>
      <c r="R55" s="129"/>
      <c r="S55" s="129"/>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29"/>
      <c r="B56" s="129"/>
      <c r="C56" s="194"/>
      <c r="D56" s="196"/>
      <c r="E56" s="196"/>
      <c r="F56" s="196"/>
      <c r="G56" s="196"/>
      <c r="H56" s="196"/>
      <c r="I56" s="192"/>
      <c r="J56" s="192"/>
      <c r="K56" s="192"/>
      <c r="L56" s="129"/>
      <c r="M56" s="192"/>
      <c r="N56" s="192"/>
      <c r="O56" s="192"/>
      <c r="P56" s="129"/>
      <c r="Q56" s="129"/>
      <c r="R56" s="129"/>
      <c r="S56" s="129"/>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29"/>
      <c r="B57" s="129"/>
      <c r="C57" s="194"/>
      <c r="D57" s="196"/>
      <c r="E57" s="196"/>
      <c r="F57" s="196"/>
      <c r="G57" s="196"/>
      <c r="H57" s="196"/>
      <c r="I57" s="192"/>
      <c r="J57" s="192"/>
      <c r="K57" s="192"/>
      <c r="L57" s="129"/>
      <c r="M57" s="192"/>
      <c r="N57" s="192"/>
      <c r="O57" s="192"/>
      <c r="P57" s="129"/>
      <c r="Q57" s="129"/>
      <c r="R57" s="129"/>
      <c r="S57" s="129"/>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29"/>
      <c r="B58" s="129"/>
      <c r="C58" s="194"/>
      <c r="D58" s="196"/>
      <c r="E58" s="196"/>
      <c r="F58" s="196"/>
      <c r="G58" s="196"/>
      <c r="H58" s="196"/>
      <c r="I58" s="192"/>
      <c r="J58" s="192"/>
      <c r="K58" s="192"/>
      <c r="L58" s="129"/>
      <c r="M58" s="192"/>
      <c r="N58" s="192"/>
      <c r="O58" s="192"/>
      <c r="P58" s="129"/>
      <c r="Q58" s="129"/>
      <c r="R58" s="129"/>
      <c r="S58" s="129"/>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29"/>
      <c r="B59" s="129"/>
      <c r="C59" s="196"/>
      <c r="D59" s="196"/>
      <c r="E59" s="196"/>
      <c r="F59" s="196"/>
      <c r="G59" s="196"/>
      <c r="H59" s="196"/>
      <c r="I59" s="192"/>
      <c r="J59" s="192"/>
      <c r="K59" s="192"/>
      <c r="L59" s="129"/>
      <c r="M59" s="192"/>
      <c r="N59" s="192"/>
      <c r="O59" s="192"/>
      <c r="P59" s="129"/>
      <c r="Q59" s="129"/>
      <c r="R59" s="129"/>
      <c r="S59" s="129"/>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29"/>
      <c r="B60" s="129"/>
      <c r="C60" s="197"/>
      <c r="D60" s="196"/>
      <c r="E60" s="196"/>
      <c r="F60" s="196"/>
      <c r="G60" s="196"/>
      <c r="H60" s="196"/>
      <c r="I60" s="192"/>
      <c r="J60" s="192"/>
      <c r="K60" s="192"/>
      <c r="L60" s="129"/>
      <c r="M60" s="192"/>
      <c r="N60" s="192"/>
      <c r="O60" s="192"/>
      <c r="P60" s="129"/>
      <c r="Q60" s="129"/>
      <c r="R60" s="129"/>
      <c r="S60" s="129"/>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29"/>
      <c r="B61" s="129"/>
      <c r="C61" s="129"/>
      <c r="D61" s="196"/>
      <c r="E61" s="196"/>
      <c r="F61" s="196"/>
      <c r="G61" s="196"/>
      <c r="H61" s="196"/>
      <c r="I61" s="192"/>
      <c r="J61" s="192"/>
      <c r="K61" s="192"/>
      <c r="L61" s="129"/>
      <c r="M61" s="192"/>
      <c r="N61" s="192"/>
      <c r="O61" s="192"/>
      <c r="P61" s="129"/>
      <c r="Q61" s="129"/>
      <c r="R61" s="129"/>
      <c r="S61" s="129"/>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29"/>
      <c r="B62" s="129"/>
      <c r="C62" s="190"/>
      <c r="D62" s="196"/>
      <c r="E62" s="196"/>
      <c r="F62" s="196"/>
      <c r="G62" s="196"/>
      <c r="H62" s="196"/>
      <c r="I62" s="192"/>
      <c r="J62" s="192"/>
      <c r="K62" s="192"/>
      <c r="L62" s="129"/>
      <c r="M62" s="192"/>
      <c r="N62" s="192"/>
      <c r="O62" s="192"/>
      <c r="P62" s="129"/>
      <c r="Q62" s="129"/>
      <c r="R62" s="129"/>
      <c r="S62" s="129"/>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29"/>
      <c r="B63" s="129"/>
      <c r="C63" s="194"/>
      <c r="D63" s="196"/>
      <c r="E63" s="129"/>
      <c r="F63" s="129"/>
      <c r="G63" s="196"/>
      <c r="H63" s="196"/>
      <c r="I63" s="192"/>
      <c r="J63" s="192"/>
      <c r="K63" s="192"/>
      <c r="L63" s="129"/>
      <c r="M63" s="192"/>
      <c r="N63" s="192"/>
      <c r="O63" s="192"/>
      <c r="P63" s="129"/>
      <c r="Q63" s="129"/>
      <c r="R63" s="129"/>
      <c r="S63" s="129"/>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29"/>
      <c r="B64" s="129"/>
      <c r="C64" s="194"/>
      <c r="D64" s="196"/>
      <c r="E64" s="129"/>
      <c r="F64" s="129"/>
      <c r="G64" s="196"/>
      <c r="H64" s="196"/>
      <c r="I64" s="192"/>
      <c r="J64" s="192"/>
      <c r="K64" s="192"/>
      <c r="L64" s="129"/>
      <c r="M64" s="192"/>
      <c r="N64" s="192"/>
      <c r="O64" s="192"/>
      <c r="P64" s="129"/>
      <c r="Q64" s="129"/>
      <c r="R64" s="129"/>
      <c r="S64" s="129"/>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29"/>
      <c r="B65" s="129"/>
      <c r="C65" s="194"/>
      <c r="D65" s="196"/>
      <c r="E65" s="129"/>
      <c r="F65" s="129"/>
      <c r="G65" s="196"/>
      <c r="H65" s="196"/>
      <c r="I65" s="192"/>
      <c r="J65" s="192"/>
      <c r="K65" s="192"/>
      <c r="L65" s="129"/>
      <c r="M65" s="192"/>
      <c r="N65" s="192"/>
      <c r="O65" s="192"/>
      <c r="P65" s="129"/>
      <c r="Q65" s="129"/>
      <c r="R65" s="129"/>
      <c r="S65" s="129"/>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29"/>
      <c r="B66" s="129"/>
      <c r="C66" s="194"/>
      <c r="D66" s="196"/>
      <c r="E66" s="129"/>
      <c r="F66" s="129"/>
      <c r="G66" s="196"/>
      <c r="H66" s="196"/>
      <c r="I66" s="192"/>
      <c r="J66" s="192"/>
      <c r="K66" s="192"/>
      <c r="L66" s="129"/>
      <c r="M66" s="192"/>
      <c r="N66" s="192"/>
      <c r="O66" s="192"/>
      <c r="P66" s="129"/>
      <c r="Q66" s="129"/>
      <c r="R66" s="129"/>
      <c r="S66" s="129"/>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29"/>
      <c r="B67" s="129"/>
      <c r="C67" s="194"/>
      <c r="D67" s="196"/>
      <c r="E67" s="129"/>
      <c r="F67" s="129"/>
      <c r="G67" s="196"/>
      <c r="H67" s="196"/>
      <c r="I67" s="192"/>
      <c r="J67" s="192"/>
      <c r="K67" s="192"/>
      <c r="L67" s="129"/>
      <c r="M67" s="192"/>
      <c r="N67" s="192"/>
      <c r="O67" s="192"/>
      <c r="P67" s="129"/>
      <c r="Q67" s="129"/>
      <c r="R67" s="129"/>
      <c r="S67" s="129"/>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29"/>
      <c r="B68" s="129"/>
      <c r="C68" s="194"/>
      <c r="D68" s="196"/>
      <c r="E68" s="129"/>
      <c r="F68" s="129"/>
      <c r="G68" s="196"/>
      <c r="H68" s="196"/>
      <c r="I68" s="192"/>
      <c r="J68" s="192"/>
      <c r="K68" s="192"/>
      <c r="L68" s="129"/>
      <c r="M68" s="192"/>
      <c r="N68" s="192"/>
      <c r="O68" s="192"/>
      <c r="P68" s="129"/>
      <c r="Q68" s="129"/>
      <c r="R68" s="129"/>
      <c r="S68" s="129"/>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29"/>
      <c r="B69" s="129"/>
      <c r="C69" s="194"/>
      <c r="D69" s="196"/>
      <c r="E69" s="129"/>
      <c r="F69" s="129"/>
      <c r="G69" s="196"/>
      <c r="H69" s="196"/>
      <c r="I69" s="192"/>
      <c r="J69" s="192"/>
      <c r="K69" s="192"/>
      <c r="L69" s="129"/>
      <c r="M69" s="192"/>
      <c r="N69" s="192"/>
      <c r="O69" s="192"/>
      <c r="P69" s="129"/>
      <c r="Q69" s="129"/>
      <c r="R69" s="129"/>
      <c r="S69" s="129"/>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29"/>
      <c r="B70" s="129"/>
      <c r="C70" s="194"/>
      <c r="D70" s="196"/>
      <c r="E70" s="129"/>
      <c r="F70" s="129"/>
      <c r="G70" s="196"/>
      <c r="H70" s="196"/>
      <c r="I70" s="192"/>
      <c r="J70" s="192"/>
      <c r="K70" s="192"/>
      <c r="L70" s="129"/>
      <c r="M70" s="192"/>
      <c r="N70" s="192"/>
      <c r="O70" s="192"/>
      <c r="P70" s="129"/>
      <c r="Q70" s="129"/>
      <c r="R70" s="129"/>
      <c r="S70" s="129"/>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29"/>
      <c r="B71" s="129"/>
      <c r="C71" s="194"/>
      <c r="D71" s="196"/>
      <c r="E71" s="129"/>
      <c r="F71" s="129"/>
      <c r="G71" s="196"/>
      <c r="H71" s="196"/>
      <c r="I71" s="192"/>
      <c r="J71" s="192"/>
      <c r="K71" s="192"/>
      <c r="L71" s="129"/>
      <c r="M71" s="192"/>
      <c r="N71" s="192"/>
      <c r="O71" s="192"/>
      <c r="P71" s="129"/>
      <c r="Q71" s="129"/>
      <c r="R71" s="129"/>
      <c r="S71" s="129"/>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29"/>
      <c r="B72" s="129"/>
      <c r="C72" s="196"/>
      <c r="D72" s="196"/>
      <c r="E72" s="119"/>
      <c r="F72" s="196"/>
      <c r="G72" s="196"/>
      <c r="H72" s="196"/>
      <c r="I72" s="192"/>
      <c r="J72" s="192"/>
      <c r="K72" s="192"/>
      <c r="L72" s="129"/>
      <c r="M72" s="192"/>
      <c r="N72" s="192"/>
      <c r="O72" s="192"/>
      <c r="P72" s="129"/>
      <c r="Q72" s="129"/>
      <c r="R72" s="129"/>
      <c r="S72" s="129"/>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29"/>
      <c r="B73" s="129"/>
      <c r="C73" s="129"/>
      <c r="D73" s="129"/>
      <c r="E73" s="129"/>
      <c r="F73" s="129"/>
      <c r="G73" s="129"/>
      <c r="H73" s="129"/>
      <c r="I73" s="193"/>
      <c r="J73" s="193"/>
      <c r="K73" s="193"/>
      <c r="L73" s="129"/>
      <c r="M73" s="193"/>
      <c r="N73" s="193"/>
      <c r="O73" s="193"/>
      <c r="P73" s="129"/>
      <c r="Q73" s="129"/>
      <c r="R73" s="129"/>
      <c r="S73" s="129"/>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29"/>
      <c r="B74" s="129"/>
      <c r="C74" s="129"/>
      <c r="D74" s="129"/>
      <c r="E74" s="129"/>
      <c r="F74" s="129"/>
      <c r="G74" s="129"/>
      <c r="H74" s="129"/>
      <c r="I74" s="193"/>
      <c r="J74" s="193"/>
      <c r="K74" s="193"/>
      <c r="L74" s="129"/>
      <c r="M74" s="193"/>
      <c r="N74" s="193"/>
      <c r="O74" s="193"/>
      <c r="P74" s="129"/>
      <c r="Q74" s="129"/>
      <c r="R74" s="129"/>
      <c r="S74" s="129"/>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29"/>
      <c r="B75" s="129"/>
      <c r="C75" s="129"/>
      <c r="D75" s="129"/>
      <c r="E75" s="129"/>
      <c r="F75" s="129"/>
      <c r="G75" s="129"/>
      <c r="H75" s="129"/>
      <c r="I75" s="193"/>
      <c r="J75" s="193"/>
      <c r="K75" s="193"/>
      <c r="L75" s="129"/>
      <c r="M75" s="193"/>
      <c r="N75" s="193"/>
      <c r="O75" s="193"/>
      <c r="P75" s="129"/>
      <c r="Q75" s="129"/>
      <c r="R75" s="129"/>
      <c r="S75" s="129"/>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29"/>
      <c r="B76" s="129"/>
      <c r="C76" s="119"/>
      <c r="D76" s="119"/>
      <c r="E76" s="119"/>
      <c r="F76" s="129"/>
      <c r="G76" s="119"/>
      <c r="H76" s="119"/>
      <c r="I76" s="134"/>
      <c r="J76" s="134"/>
      <c r="K76" s="134"/>
      <c r="L76" s="119"/>
      <c r="M76" s="134"/>
      <c r="N76" s="134"/>
      <c r="O76" s="134"/>
      <c r="P76" s="119"/>
      <c r="Q76" s="129"/>
      <c r="R76" s="129"/>
      <c r="S76" s="129"/>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29"/>
      <c r="B77" s="129"/>
      <c r="C77" s="119"/>
      <c r="D77" s="119"/>
      <c r="E77" s="119"/>
      <c r="F77" s="119"/>
      <c r="G77" s="119"/>
      <c r="H77" s="119"/>
      <c r="I77" s="134"/>
      <c r="J77" s="134"/>
      <c r="K77" s="134"/>
      <c r="L77" s="119"/>
      <c r="M77" s="134"/>
      <c r="N77" s="134"/>
      <c r="O77" s="134"/>
      <c r="P77" s="119"/>
      <c r="Q77" s="119"/>
      <c r="R77" s="119"/>
      <c r="S77" s="129"/>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29"/>
      <c r="B78" s="129"/>
      <c r="C78" s="119"/>
      <c r="D78" s="119"/>
      <c r="E78" s="119"/>
      <c r="F78" s="119"/>
      <c r="G78" s="119"/>
      <c r="H78" s="119"/>
      <c r="I78" s="134"/>
      <c r="J78" s="134"/>
      <c r="K78" s="134"/>
      <c r="L78" s="119"/>
      <c r="M78" s="134"/>
      <c r="N78" s="134"/>
      <c r="O78" s="134"/>
      <c r="P78" s="119"/>
      <c r="Q78" s="119"/>
      <c r="R78" s="119"/>
      <c r="S78" s="129"/>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29"/>
      <c r="B79" s="129"/>
      <c r="C79" s="119"/>
      <c r="D79" s="119"/>
      <c r="E79" s="119"/>
      <c r="F79" s="119"/>
      <c r="G79" s="119"/>
      <c r="H79" s="119"/>
      <c r="I79" s="134"/>
      <c r="J79" s="134"/>
      <c r="K79" s="134"/>
      <c r="L79" s="119"/>
      <c r="M79" s="134"/>
      <c r="N79" s="134"/>
      <c r="O79" s="134"/>
      <c r="P79" s="119"/>
      <c r="Q79" s="119"/>
      <c r="R79" s="119"/>
      <c r="S79" s="129"/>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29"/>
      <c r="B80" s="129"/>
      <c r="C80" s="119"/>
      <c r="D80" s="119"/>
      <c r="E80" s="119"/>
      <c r="F80" s="119"/>
      <c r="G80" s="119"/>
      <c r="H80" s="119"/>
      <c r="I80" s="134"/>
      <c r="J80" s="134"/>
      <c r="K80" s="134"/>
      <c r="L80" s="119"/>
      <c r="M80" s="134"/>
      <c r="N80" s="134"/>
      <c r="O80" s="134"/>
      <c r="P80" s="119"/>
      <c r="Q80" s="119"/>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29"/>
      <c r="B81" s="129"/>
      <c r="C81" s="119"/>
      <c r="D81" s="119"/>
      <c r="E81" s="119"/>
      <c r="F81" s="119"/>
      <c r="G81" s="119"/>
      <c r="H81" s="119"/>
      <c r="I81" s="134"/>
      <c r="J81" s="134"/>
      <c r="K81" s="134"/>
      <c r="L81" s="119"/>
      <c r="M81" s="134"/>
      <c r="N81" s="134"/>
      <c r="O81" s="134"/>
      <c r="P81" s="119"/>
      <c r="Q81" s="119"/>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29"/>
      <c r="B82" s="129"/>
      <c r="C82" s="119"/>
      <c r="D82" s="119"/>
      <c r="E82" s="119"/>
      <c r="F82" s="119"/>
      <c r="G82" s="119"/>
      <c r="H82" s="119"/>
      <c r="I82" s="134"/>
      <c r="J82" s="134"/>
      <c r="K82" s="134"/>
      <c r="L82" s="119"/>
      <c r="M82" s="134"/>
      <c r="N82" s="134"/>
      <c r="O82" s="134"/>
      <c r="P82" s="119"/>
      <c r="Q82" s="119"/>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29"/>
      <c r="B83" s="129"/>
      <c r="C83" s="133"/>
      <c r="D83" s="119"/>
      <c r="E83" s="119"/>
      <c r="F83" s="119"/>
      <c r="G83" s="119"/>
      <c r="H83" s="119"/>
      <c r="I83" s="134"/>
      <c r="J83" s="134"/>
      <c r="K83" s="134"/>
      <c r="L83" s="119"/>
      <c r="M83" s="134"/>
      <c r="N83" s="134"/>
      <c r="O83" s="134"/>
      <c r="P83" s="119"/>
      <c r="Q83" s="119"/>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29"/>
      <c r="B84" s="129"/>
      <c r="C84" s="129"/>
      <c r="D84" s="129"/>
      <c r="E84" s="129"/>
      <c r="F84" s="129"/>
      <c r="G84" s="129"/>
      <c r="H84" s="129"/>
      <c r="I84" s="193"/>
      <c r="J84" s="193"/>
      <c r="K84" s="193"/>
      <c r="L84" s="129"/>
      <c r="M84" s="193"/>
      <c r="N84" s="193"/>
      <c r="O84" s="193"/>
      <c r="P84" s="129"/>
      <c r="Q84" s="119"/>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29"/>
      <c r="B85" s="129"/>
      <c r="C85" s="133"/>
      <c r="D85" s="129"/>
      <c r="E85" s="129"/>
      <c r="F85" s="129"/>
      <c r="G85" s="129"/>
      <c r="H85" s="129"/>
      <c r="I85" s="193"/>
      <c r="J85" s="193"/>
      <c r="K85" s="193"/>
      <c r="L85" s="129"/>
      <c r="M85" s="193"/>
      <c r="N85" s="193"/>
      <c r="O85" s="193"/>
      <c r="P85" s="129"/>
      <c r="Q85" s="129"/>
      <c r="R85" s="12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29"/>
      <c r="B86" s="129"/>
      <c r="C86" s="129"/>
      <c r="D86" s="129"/>
      <c r="E86" s="129"/>
      <c r="F86" s="129"/>
      <c r="G86" s="129"/>
      <c r="H86" s="129"/>
      <c r="I86" s="193"/>
      <c r="J86" s="193"/>
      <c r="K86" s="193"/>
      <c r="L86" s="129"/>
      <c r="M86" s="193"/>
      <c r="N86" s="193"/>
      <c r="O86" s="193"/>
      <c r="P86" s="129"/>
      <c r="Q86" s="129"/>
      <c r="R86" s="12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29"/>
      <c r="B87" s="129"/>
      <c r="C87" s="129"/>
      <c r="D87" s="129"/>
      <c r="E87" s="129"/>
      <c r="F87" s="129"/>
      <c r="G87" s="129"/>
      <c r="H87" s="129"/>
      <c r="I87" s="193"/>
      <c r="J87" s="193"/>
      <c r="K87" s="193"/>
      <c r="L87" s="129"/>
      <c r="M87" s="193"/>
      <c r="N87" s="193"/>
      <c r="O87" s="193"/>
      <c r="P87" s="129"/>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29"/>
      <c r="B88" s="129"/>
      <c r="C88" s="129"/>
      <c r="D88" s="129"/>
      <c r="E88" s="129"/>
      <c r="F88" s="129"/>
      <c r="G88" s="129"/>
      <c r="H88" s="129"/>
      <c r="I88" s="193"/>
      <c r="J88" s="193"/>
      <c r="K88" s="193"/>
      <c r="L88" s="129"/>
      <c r="M88" s="193"/>
      <c r="N88" s="193"/>
      <c r="O88" s="193"/>
      <c r="P88" s="129"/>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29"/>
      <c r="D89" s="129"/>
      <c r="E89" s="129"/>
      <c r="F89" s="129"/>
      <c r="G89" s="129"/>
      <c r="H89" s="129"/>
      <c r="I89" s="193"/>
      <c r="J89" s="193"/>
      <c r="K89" s="193"/>
      <c r="L89" s="129"/>
      <c r="M89" s="193"/>
      <c r="N89" s="193"/>
      <c r="O89" s="193"/>
      <c r="P89" s="129"/>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sheetData>
  <mergeCells count="41">
    <mergeCell ref="C9:F9"/>
    <mergeCell ref="G9:K9"/>
    <mergeCell ref="L9:P9"/>
    <mergeCell ref="C10:F10"/>
    <mergeCell ref="G10:K10"/>
    <mergeCell ref="L10:P10"/>
    <mergeCell ref="C5:P5"/>
    <mergeCell ref="C7:K7"/>
    <mergeCell ref="L7:P7"/>
    <mergeCell ref="C8:K8"/>
    <mergeCell ref="L8:P8"/>
    <mergeCell ref="L17:M17"/>
    <mergeCell ref="N17:P17"/>
    <mergeCell ref="C15:D15"/>
    <mergeCell ref="H15:I15"/>
    <mergeCell ref="L15:M15"/>
    <mergeCell ref="N16:P16"/>
    <mergeCell ref="L16:M16"/>
    <mergeCell ref="E16:F16"/>
    <mergeCell ref="H16:I16"/>
    <mergeCell ref="C16:D16"/>
    <mergeCell ref="E15:F15"/>
    <mergeCell ref="L11:P12"/>
    <mergeCell ref="C12:D12"/>
    <mergeCell ref="E12:F12"/>
    <mergeCell ref="G12:K12"/>
    <mergeCell ref="N15:P15"/>
    <mergeCell ref="J15:J16"/>
    <mergeCell ref="C11:D11"/>
    <mergeCell ref="E11:F11"/>
    <mergeCell ref="G11:K11"/>
    <mergeCell ref="C22:P22"/>
    <mergeCell ref="C23:P23"/>
    <mergeCell ref="L18:M18"/>
    <mergeCell ref="N18:P18"/>
    <mergeCell ref="L19:M19"/>
    <mergeCell ref="N19:P19"/>
    <mergeCell ref="C19:D19"/>
    <mergeCell ref="C20:D20"/>
    <mergeCell ref="L20:M20"/>
    <mergeCell ref="C18:D18"/>
  </mergeCells>
  <phoneticPr fontId="4" type="noConversion"/>
  <conditionalFormatting sqref="G43:H43">
    <cfRule type="expression" dxfId="529" priority="0" stopIfTrue="1">
      <formula>$S$30+$S$35+$N$20+$O$20&lt;0</formula>
    </cfRule>
  </conditionalFormatting>
  <conditionalFormatting sqref="M42">
    <cfRule type="expression" dxfId="528" priority="1" stopIfTrue="1">
      <formula>$N$20+$S$28&lt;0</formula>
    </cfRule>
    <cfRule type="expression" dxfId="527" priority="2" stopIfTrue="1">
      <formula>$S$30&lt;0</formula>
    </cfRule>
  </conditionalFormatting>
  <conditionalFormatting sqref="M44">
    <cfRule type="expression" dxfId="526" priority="3" stopIfTrue="1">
      <formula>$N$20+$S$33&lt;0</formula>
    </cfRule>
    <cfRule type="expression" dxfId="525" priority="4" stopIfTrue="1">
      <formula>$S$35&lt;0</formula>
    </cfRule>
  </conditionalFormatting>
  <conditionalFormatting sqref="S14:S18">
    <cfRule type="expression" dxfId="524" priority="5" stopIfTrue="1">
      <formula>#REF!-#REF!&lt;0.01</formula>
    </cfRule>
  </conditionalFormatting>
  <conditionalFormatting sqref="L18:L19">
    <cfRule type="expression" dxfId="523" priority="6" stopIfTrue="1">
      <formula>$N$20+$S$28&lt;0</formula>
    </cfRule>
    <cfRule type="expression" dxfId="522" priority="7" stopIfTrue="1">
      <formula>$S$30&lt;0</formula>
    </cfRule>
  </conditionalFormatting>
  <conditionalFormatting sqref="N18:N19">
    <cfRule type="expression" dxfId="521" priority="8" stopIfTrue="1">
      <formula>$O$20+$S$33&lt;0</formula>
    </cfRule>
    <cfRule type="expression" dxfId="520" priority="9" stopIfTrue="1">
      <formula>$S$35&lt;0</formula>
    </cfRule>
  </conditionalFormatting>
  <pageMargins left="0.39370078740157483" right="0.39370078740157483" top="0.98425196850393704" bottom="0.98425196850393704" header="0.51181102362204722" footer="0.51181102362204722"/>
  <pageSetup paperSize="9" orientation="portrait" horizontalDpi="4294967292" verticalDpi="429496729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36</v>
      </c>
      <c r="F12" s="364"/>
      <c r="G12" s="434" t="str">
        <f>TEXT(firstday+(E12*7-7),format) &amp; " - " &amp; TEXT(firstday+(E12*7-1),format)</f>
        <v>5 september - 11 september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5 sep</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6 sep</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7 sep</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8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9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10 sep</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11 sep</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35'!N30</f>
        <v>0</v>
      </c>
      <c r="O27" s="63">
        <f>'v 35'!O30</f>
        <v>0</v>
      </c>
      <c r="P27" s="58">
        <f>'v 35'!P30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5 sep</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6 sep</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7 sep</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8 sep</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9 sep</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10 sep</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11 sep</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69" priority="0" stopIfTrue="1">
      <formula>$S$30+$S$35+$N$20+$O$20&lt;0</formula>
    </cfRule>
  </conditionalFormatting>
  <conditionalFormatting sqref="M50">
    <cfRule type="expression" dxfId="168" priority="1" stopIfTrue="1">
      <formula>$N$20+$S$28&lt;0</formula>
    </cfRule>
    <cfRule type="expression" dxfId="167" priority="2" stopIfTrue="1">
      <formula>$S$30&lt;0</formula>
    </cfRule>
  </conditionalFormatting>
  <conditionalFormatting sqref="M52">
    <cfRule type="expression" dxfId="166" priority="3" stopIfTrue="1">
      <formula>$N$20+$S$33&lt;0</formula>
    </cfRule>
    <cfRule type="expression" dxfId="165" priority="4" stopIfTrue="1">
      <formula>$S$35&lt;0</formula>
    </cfRule>
  </conditionalFormatting>
  <conditionalFormatting sqref="S14:S18">
    <cfRule type="expression" dxfId="164" priority="5" stopIfTrue="1">
      <formula>#REF!-#REF!&lt;0.01</formula>
    </cfRule>
  </conditionalFormatting>
  <conditionalFormatting sqref="N28:N29">
    <cfRule type="expression" dxfId="163" priority="6" stopIfTrue="1">
      <formula>$N$20+$S$28&lt;0</formula>
    </cfRule>
    <cfRule type="expression" dxfId="162" priority="7" stopIfTrue="1">
      <formula>$S$30&lt;0</formula>
    </cfRule>
  </conditionalFormatting>
  <conditionalFormatting sqref="O28:O29">
    <cfRule type="expression" dxfId="161" priority="8" stopIfTrue="1">
      <formula>$O$20+$S$33&lt;0</formula>
    </cfRule>
    <cfRule type="expression" dxfId="1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8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37</v>
      </c>
      <c r="F12" s="364"/>
      <c r="G12" s="434" t="str">
        <f>TEXT(firstday+(E12*7-7),format) &amp; " - " &amp; TEXT(firstday+(E12*7-1),format)</f>
        <v>12 september - 18 september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12 sep</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13 sep</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14 sep</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15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16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17 sep</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18 sep</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36'!N30</f>
        <v>0</v>
      </c>
      <c r="O27" s="63">
        <f>'v 36'!O30</f>
        <v>0</v>
      </c>
      <c r="P27" s="58">
        <f>'v 36'!P30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12 sep</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13 sep</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14 sep</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15 sep</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16 sep</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17 sep</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18 sep</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59" priority="0" stopIfTrue="1">
      <formula>$S$30+$S$35+$N$20+$O$20&lt;0</formula>
    </cfRule>
  </conditionalFormatting>
  <conditionalFormatting sqref="M50">
    <cfRule type="expression" dxfId="158" priority="1" stopIfTrue="1">
      <formula>$N$20+$S$28&lt;0</formula>
    </cfRule>
    <cfRule type="expression" dxfId="157" priority="2" stopIfTrue="1">
      <formula>$S$30&lt;0</formula>
    </cfRule>
  </conditionalFormatting>
  <conditionalFormatting sqref="M52">
    <cfRule type="expression" dxfId="156" priority="3" stopIfTrue="1">
      <formula>$N$20+$S$33&lt;0</formula>
    </cfRule>
    <cfRule type="expression" dxfId="155" priority="4" stopIfTrue="1">
      <formula>$S$35&lt;0</formula>
    </cfRule>
  </conditionalFormatting>
  <conditionalFormatting sqref="S14:S18">
    <cfRule type="expression" dxfId="154" priority="5" stopIfTrue="1">
      <formula>#REF!-#REF!&lt;0.01</formula>
    </cfRule>
  </conditionalFormatting>
  <conditionalFormatting sqref="N28:N29">
    <cfRule type="expression" dxfId="153" priority="6" stopIfTrue="1">
      <formula>$N$20+$S$28&lt;0</formula>
    </cfRule>
    <cfRule type="expression" dxfId="152" priority="7" stopIfTrue="1">
      <formula>$S$30&lt;0</formula>
    </cfRule>
  </conditionalFormatting>
  <conditionalFormatting sqref="O28:O29">
    <cfRule type="expression" dxfId="151" priority="8" stopIfTrue="1">
      <formula>$O$20+$S$33&lt;0</formula>
    </cfRule>
    <cfRule type="expression" dxfId="1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38</v>
      </c>
      <c r="F12" s="364"/>
      <c r="G12" s="434" t="str">
        <f>TEXT(firstday+(E12*7-7),format) &amp; " - " &amp; TEXT(firstday+(E12*7-1),format)</f>
        <v>19 september - 25 september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19 sep</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20 sep</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21 sep</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22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23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24 sep</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25 sep</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37'!N30</f>
        <v>0</v>
      </c>
      <c r="O27" s="63">
        <f>'v 37'!O30</f>
        <v>0</v>
      </c>
      <c r="P27" s="58">
        <f>'v 37'!P30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19 sep</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20 sep</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21 sep</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22 sep</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23 sep</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24 sep</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25 sep</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49" priority="0" stopIfTrue="1">
      <formula>$S$30+$S$35+$N$20+$O$20&lt;0</formula>
    </cfRule>
  </conditionalFormatting>
  <conditionalFormatting sqref="M50">
    <cfRule type="expression" dxfId="148" priority="1" stopIfTrue="1">
      <formula>$N$20+$S$28&lt;0</formula>
    </cfRule>
    <cfRule type="expression" dxfId="147" priority="2" stopIfTrue="1">
      <formula>$S$30&lt;0</formula>
    </cfRule>
  </conditionalFormatting>
  <conditionalFormatting sqref="M52">
    <cfRule type="expression" dxfId="146" priority="3" stopIfTrue="1">
      <formula>$N$20+$S$33&lt;0</formula>
    </cfRule>
    <cfRule type="expression" dxfId="145" priority="4" stopIfTrue="1">
      <formula>$S$35&lt;0</formula>
    </cfRule>
  </conditionalFormatting>
  <conditionalFormatting sqref="S14:S18">
    <cfRule type="expression" dxfId="144" priority="5" stopIfTrue="1">
      <formula>#REF!-#REF!&lt;0.01</formula>
    </cfRule>
  </conditionalFormatting>
  <conditionalFormatting sqref="N28:N29">
    <cfRule type="expression" dxfId="143" priority="6" stopIfTrue="1">
      <formula>$N$20+$S$28&lt;0</formula>
    </cfRule>
    <cfRule type="expression" dxfId="142" priority="7" stopIfTrue="1">
      <formula>$S$30&lt;0</formula>
    </cfRule>
  </conditionalFormatting>
  <conditionalFormatting sqref="O28:O29">
    <cfRule type="expression" dxfId="141" priority="8" stopIfTrue="1">
      <formula>$O$20+$S$33&lt;0</formula>
    </cfRule>
    <cfRule type="expression" dxfId="1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39</v>
      </c>
      <c r="F12" s="364"/>
      <c r="G12" s="434" t="str">
        <f>TEXT(firstday+(E12*7-7),format) &amp; " - " &amp; TEXT(firstday+(E12*7-1),format)</f>
        <v>26 september - 2 oktober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26 sep</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27 sep</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28 sep</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29 sep</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30 sep</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38'!N30</f>
        <v>0</v>
      </c>
      <c r="O27" s="63">
        <f>'v 38'!O30</f>
        <v>0</v>
      </c>
      <c r="P27" s="58">
        <f>'v 38'!P30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26 sep</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27 sep</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28 sep</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29 sep</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30 sep</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 okt</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 okt</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39" priority="0" stopIfTrue="1">
      <formula>$S$30+$S$35+$N$20+$O$20&lt;0</formula>
    </cfRule>
  </conditionalFormatting>
  <conditionalFormatting sqref="M50">
    <cfRule type="expression" dxfId="138" priority="1" stopIfTrue="1">
      <formula>$N$20+$S$28&lt;0</formula>
    </cfRule>
    <cfRule type="expression" dxfId="137" priority="2" stopIfTrue="1">
      <formula>$S$30&lt;0</formula>
    </cfRule>
  </conditionalFormatting>
  <conditionalFormatting sqref="M52">
    <cfRule type="expression" dxfId="136" priority="3" stopIfTrue="1">
      <formula>$N$20+$S$33&lt;0</formula>
    </cfRule>
    <cfRule type="expression" dxfId="135" priority="4" stopIfTrue="1">
      <formula>$S$35&lt;0</formula>
    </cfRule>
  </conditionalFormatting>
  <conditionalFormatting sqref="S14:S18">
    <cfRule type="expression" dxfId="134" priority="5" stopIfTrue="1">
      <formula>#REF!-#REF!&lt;0.01</formula>
    </cfRule>
  </conditionalFormatting>
  <conditionalFormatting sqref="N28:N29">
    <cfRule type="expression" dxfId="133" priority="6" stopIfTrue="1">
      <formula>$N$20+$S$28&lt;0</formula>
    </cfRule>
    <cfRule type="expression" dxfId="132" priority="7" stopIfTrue="1">
      <formula>$S$30&lt;0</formula>
    </cfRule>
  </conditionalFormatting>
  <conditionalFormatting sqref="O28:O29">
    <cfRule type="expression" dxfId="131" priority="8" stopIfTrue="1">
      <formula>$O$20+$S$33&lt;0</formula>
    </cfRule>
    <cfRule type="expression" dxfId="13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37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40</v>
      </c>
      <c r="F12" s="364"/>
      <c r="G12" s="434" t="str">
        <f>TEXT(firstday+(E12*7-7),format) &amp; " - " &amp; TEXT(firstday+(E12*7-1),format)</f>
        <v>3 oktober - 9 oktober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4 okt</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5 okt</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6 okt</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7 okt</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8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9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39'!N30</f>
        <v>0</v>
      </c>
      <c r="O27" s="63">
        <f>'v 39'!O30</f>
        <v>0</v>
      </c>
      <c r="P27" s="58">
        <f>'v 39'!P30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3 okt</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4 okt</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5 okt</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6 okt</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7 okt</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8 okt</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9 okt</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29" priority="0" stopIfTrue="1">
      <formula>$S$30+$S$35+$N$20+$O$20&lt;0</formula>
    </cfRule>
  </conditionalFormatting>
  <conditionalFormatting sqref="M50">
    <cfRule type="expression" dxfId="128" priority="1" stopIfTrue="1">
      <formula>$N$20+$S$28&lt;0</formula>
    </cfRule>
    <cfRule type="expression" dxfId="127" priority="2" stopIfTrue="1">
      <formula>$S$30&lt;0</formula>
    </cfRule>
  </conditionalFormatting>
  <conditionalFormatting sqref="M52">
    <cfRule type="expression" dxfId="126" priority="3" stopIfTrue="1">
      <formula>$N$20+$S$33&lt;0</formula>
    </cfRule>
    <cfRule type="expression" dxfId="125" priority="4" stopIfTrue="1">
      <formula>$S$35&lt;0</formula>
    </cfRule>
  </conditionalFormatting>
  <conditionalFormatting sqref="S14:S18">
    <cfRule type="expression" dxfId="124" priority="5" stopIfTrue="1">
      <formula>#REF!-#REF!&lt;0.01</formula>
    </cfRule>
  </conditionalFormatting>
  <conditionalFormatting sqref="N28:N29">
    <cfRule type="expression" dxfId="123" priority="6" stopIfTrue="1">
      <formula>$N$20+$S$28&lt;0</formula>
    </cfRule>
    <cfRule type="expression" dxfId="122" priority="7" stopIfTrue="1">
      <formula>$S$30&lt;0</formula>
    </cfRule>
  </conditionalFormatting>
  <conditionalFormatting sqref="O28:O29">
    <cfRule type="expression" dxfId="121" priority="8" stopIfTrue="1">
      <formula>$O$20+$S$33&lt;0</formula>
    </cfRule>
    <cfRule type="expression" dxfId="1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6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41</v>
      </c>
      <c r="F12" s="364"/>
      <c r="G12" s="434" t="str">
        <f>TEXT(firstday+(E12*7-7),format) &amp; " - " &amp; TEXT(firstday+(E12*7-1),format)</f>
        <v>10 oktober - 16 oktober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10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11 okt</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12 okt</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13 okt</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14 okt</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15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16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40'!N30</f>
        <v>0</v>
      </c>
      <c r="O27" s="63">
        <f>'v 40'!O30</f>
        <v>0</v>
      </c>
      <c r="P27" s="58">
        <f>'v 40'!P30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10 okt</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11 okt</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12 okt</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13 okt</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14 okt</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15 okt</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16 okt</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19" priority="0" stopIfTrue="1">
      <formula>$S$30+$S$35+$N$20+$O$20&lt;0</formula>
    </cfRule>
  </conditionalFormatting>
  <conditionalFormatting sqref="M50">
    <cfRule type="expression" dxfId="118" priority="1" stopIfTrue="1">
      <formula>$N$20+$S$28&lt;0</formula>
    </cfRule>
    <cfRule type="expression" dxfId="117" priority="2" stopIfTrue="1">
      <formula>$S$30&lt;0</formula>
    </cfRule>
  </conditionalFormatting>
  <conditionalFormatting sqref="M52">
    <cfRule type="expression" dxfId="116" priority="3" stopIfTrue="1">
      <formula>$N$20+$S$33&lt;0</formula>
    </cfRule>
    <cfRule type="expression" dxfId="115" priority="4" stopIfTrue="1">
      <formula>$S$35&lt;0</formula>
    </cfRule>
  </conditionalFormatting>
  <conditionalFormatting sqref="S14:S18">
    <cfRule type="expression" dxfId="114" priority="5" stopIfTrue="1">
      <formula>#REF!-#REF!&lt;0.01</formula>
    </cfRule>
  </conditionalFormatting>
  <conditionalFormatting sqref="N28:N29">
    <cfRule type="expression" dxfId="113" priority="6" stopIfTrue="1">
      <formula>$N$20+$S$28&lt;0</formula>
    </cfRule>
    <cfRule type="expression" dxfId="112" priority="7" stopIfTrue="1">
      <formula>$S$30&lt;0</formula>
    </cfRule>
  </conditionalFormatting>
  <conditionalFormatting sqref="O28:O29">
    <cfRule type="expression" dxfId="111" priority="8" stopIfTrue="1">
      <formula>$O$20+$S$33&lt;0</formula>
    </cfRule>
    <cfRule type="expression" dxfId="11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42</v>
      </c>
      <c r="F12" s="364"/>
      <c r="G12" s="434" t="str">
        <f>TEXT(firstday+(E12*7-7),format) &amp; " - " &amp; TEXT(firstday+(E12*7-1),format)</f>
        <v>17 oktober - 23 oktober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17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18 okt</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19 okt</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20 okt</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21 okt</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22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23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41'!N30</f>
        <v>0</v>
      </c>
      <c r="O27" s="63">
        <f>'v 41'!O30</f>
        <v>0</v>
      </c>
      <c r="P27" s="58">
        <f>'v 41'!P30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17 okt</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18 okt</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19 okt</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20 okt</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21 okt</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22 okt</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23 okt</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109" priority="0" stopIfTrue="1">
      <formula>$S$30+$S$35+$N$20+$O$20&lt;0</formula>
    </cfRule>
  </conditionalFormatting>
  <conditionalFormatting sqref="M50">
    <cfRule type="expression" dxfId="108" priority="1" stopIfTrue="1">
      <formula>$N$20+$S$28&lt;0</formula>
    </cfRule>
    <cfRule type="expression" dxfId="107" priority="2" stopIfTrue="1">
      <formula>$S$30&lt;0</formula>
    </cfRule>
  </conditionalFormatting>
  <conditionalFormatting sqref="M52">
    <cfRule type="expression" dxfId="106" priority="3" stopIfTrue="1">
      <formula>$N$20+$S$33&lt;0</formula>
    </cfRule>
    <cfRule type="expression" dxfId="105" priority="4" stopIfTrue="1">
      <formula>$S$35&lt;0</formula>
    </cfRule>
  </conditionalFormatting>
  <conditionalFormatting sqref="S14:S18">
    <cfRule type="expression" dxfId="104" priority="5" stopIfTrue="1">
      <formula>#REF!-#REF!&lt;0.01</formula>
    </cfRule>
  </conditionalFormatting>
  <conditionalFormatting sqref="N28:N29">
    <cfRule type="expression" dxfId="103" priority="6" stopIfTrue="1">
      <formula>$N$20+$S$28&lt;0</formula>
    </cfRule>
    <cfRule type="expression" dxfId="102" priority="7" stopIfTrue="1">
      <formula>$S$30&lt;0</formula>
    </cfRule>
  </conditionalFormatting>
  <conditionalFormatting sqref="O28:O29">
    <cfRule type="expression" dxfId="101" priority="8" stopIfTrue="1">
      <formula>$O$20+$S$33&lt;0</formula>
    </cfRule>
    <cfRule type="expression" dxfId="10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43</v>
      </c>
      <c r="F12" s="364"/>
      <c r="G12" s="434" t="str">
        <f>TEXT(firstday+(E12*7-7),format) &amp; " - " &amp; TEXT(firstday+(E12*7-1),format)</f>
        <v>24 oktober - 30 oktober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24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25 okt</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26 okt</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27 okt</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28 okt</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29 okt</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30 okt</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42'!N30</f>
        <v>0</v>
      </c>
      <c r="O27" s="63">
        <f>'v 42'!O30</f>
        <v>0</v>
      </c>
      <c r="P27" s="58">
        <f>'v 42'!P30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24 okt</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25 okt</v>
      </c>
      <c r="D35" s="482"/>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26 okt</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27 okt</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28 okt</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29 okt</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30 okt</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99" priority="0" stopIfTrue="1">
      <formula>$S$30+$S$35+$N$20+$O$20&lt;0</formula>
    </cfRule>
  </conditionalFormatting>
  <conditionalFormatting sqref="M50">
    <cfRule type="expression" dxfId="98" priority="1" stopIfTrue="1">
      <formula>$N$20+$S$28&lt;0</formula>
    </cfRule>
    <cfRule type="expression" dxfId="97" priority="2" stopIfTrue="1">
      <formula>$S$30&lt;0</formula>
    </cfRule>
  </conditionalFormatting>
  <conditionalFormatting sqref="M52">
    <cfRule type="expression" dxfId="96" priority="3" stopIfTrue="1">
      <formula>$N$20+$S$33&lt;0</formula>
    </cfRule>
    <cfRule type="expression" dxfId="95" priority="4" stopIfTrue="1">
      <formula>$S$35&lt;0</formula>
    </cfRule>
  </conditionalFormatting>
  <conditionalFormatting sqref="S14:S18">
    <cfRule type="expression" dxfId="94" priority="5" stopIfTrue="1">
      <formula>#REF!-#REF!&lt;0.01</formula>
    </cfRule>
  </conditionalFormatting>
  <conditionalFormatting sqref="N28:N29">
    <cfRule type="expression" dxfId="93" priority="6" stopIfTrue="1">
      <formula>$N$20+$S$28&lt;0</formula>
    </cfRule>
    <cfRule type="expression" dxfId="92" priority="7" stopIfTrue="1">
      <formula>$S$30&lt;0</formula>
    </cfRule>
  </conditionalFormatting>
  <conditionalFormatting sqref="O28:O29">
    <cfRule type="expression" dxfId="91" priority="8" stopIfTrue="1">
      <formula>$O$20+$S$33&lt;0</formula>
    </cfRule>
    <cfRule type="expression" dxfId="9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125" bestFit="1" customWidth="1"/>
    <col min="4" max="6" width="7.125" customWidth="1"/>
    <col min="7" max="7" width="8.625" bestFit="1" customWidth="1"/>
    <col min="9" max="9" width="7.125" style="7" customWidth="1"/>
    <col min="10" max="10" width="19" style="7" bestFit="1"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44</v>
      </c>
      <c r="F12" s="364"/>
      <c r="G12" s="434" t="str">
        <f>TEXT(firstday+(E12*7-7),format) &amp; " - " &amp; TEXT(firstday+(E12*7-1),format)</f>
        <v>31 oktober - 6 november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31 okt</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 nov</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4 nov</v>
      </c>
      <c r="D21" s="276"/>
      <c r="E21" s="277"/>
      <c r="F21" s="279">
        <v>2.0833333333333332E-2</v>
      </c>
      <c r="G21" s="277"/>
      <c r="H21" s="276"/>
      <c r="I21" s="277"/>
      <c r="J21" s="298" t="s">
        <v>153</v>
      </c>
      <c r="K21" s="278"/>
      <c r="L21" s="297">
        <v>0.16666666666666666</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5 nov</v>
      </c>
      <c r="D22" s="282"/>
      <c r="E22" s="283"/>
      <c r="F22" s="284"/>
      <c r="G22" s="282"/>
      <c r="H22" s="282"/>
      <c r="I22" s="285"/>
      <c r="J22" s="307" t="s">
        <v>165</v>
      </c>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6 nov</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43'!N30</f>
        <v>0</v>
      </c>
      <c r="O27" s="63">
        <f>'v 43'!O30</f>
        <v>0</v>
      </c>
      <c r="P27" s="58">
        <f>'v 43'!P30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31 okt</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 nov</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 nov</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3 nov</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4 nov</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5 nov</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6 nov</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89" priority="0" stopIfTrue="1">
      <formula>$S$30+$S$35+$N$20+$O$20&lt;0</formula>
    </cfRule>
  </conditionalFormatting>
  <conditionalFormatting sqref="M50">
    <cfRule type="expression" dxfId="88" priority="1" stopIfTrue="1">
      <formula>$N$20+$S$28&lt;0</formula>
    </cfRule>
    <cfRule type="expression" dxfId="87" priority="2" stopIfTrue="1">
      <formula>$S$30&lt;0</formula>
    </cfRule>
  </conditionalFormatting>
  <conditionalFormatting sqref="M52">
    <cfRule type="expression" dxfId="86" priority="3" stopIfTrue="1">
      <formula>$N$20+$S$33&lt;0</formula>
    </cfRule>
    <cfRule type="expression" dxfId="85" priority="4" stopIfTrue="1">
      <formula>$S$35&lt;0</formula>
    </cfRule>
  </conditionalFormatting>
  <conditionalFormatting sqref="S14:S18">
    <cfRule type="expression" dxfId="84" priority="5" stopIfTrue="1">
      <formula>#REF!-#REF!&lt;0.01</formula>
    </cfRule>
  </conditionalFormatting>
  <conditionalFormatting sqref="N28:N29">
    <cfRule type="expression" dxfId="83" priority="6" stopIfTrue="1">
      <formula>$N$20+$S$28&lt;0</formula>
    </cfRule>
    <cfRule type="expression" dxfId="82" priority="7" stopIfTrue="1">
      <formula>$S$30&lt;0</formula>
    </cfRule>
  </conditionalFormatting>
  <conditionalFormatting sqref="O28:O29">
    <cfRule type="expression" dxfId="81" priority="8" stopIfTrue="1">
      <formula>$O$20+$S$33&lt;0</formula>
    </cfRule>
    <cfRule type="expression" dxfId="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45</v>
      </c>
      <c r="F12" s="364"/>
      <c r="G12" s="434" t="str">
        <f>TEXT(firstday+(E12*7-7),format) &amp; " - " &amp; TEXT(firstday+(E12*7-1),format)</f>
        <v>7 november - 13 november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7 nov</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8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9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10 nov</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11 nov</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12 nov</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13 nov</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44'!N30</f>
        <v>0</v>
      </c>
      <c r="O27" s="63">
        <f>'v 44'!O30</f>
        <v>0</v>
      </c>
      <c r="P27" s="58">
        <f>'v 44'!P30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7 nov</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8 nov</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9 nov</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10 nov</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11 nov</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12 nov</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13 nov</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79" priority="0" stopIfTrue="1">
      <formula>$S$30+$S$35+$N$20+$O$20&lt;0</formula>
    </cfRule>
  </conditionalFormatting>
  <conditionalFormatting sqref="M50">
    <cfRule type="expression" dxfId="78" priority="1" stopIfTrue="1">
      <formula>$N$20+$S$28&lt;0</formula>
    </cfRule>
    <cfRule type="expression" dxfId="77" priority="2" stopIfTrue="1">
      <formula>$S$30&lt;0</formula>
    </cfRule>
  </conditionalFormatting>
  <conditionalFormatting sqref="M52">
    <cfRule type="expression" dxfId="76" priority="3" stopIfTrue="1">
      <formula>$N$20+$S$33&lt;0</formula>
    </cfRule>
    <cfRule type="expression" dxfId="75" priority="4" stopIfTrue="1">
      <formula>$S$35&lt;0</formula>
    </cfRule>
  </conditionalFormatting>
  <conditionalFormatting sqref="S14:S18">
    <cfRule type="expression" dxfId="74" priority="5" stopIfTrue="1">
      <formula>#REF!-#REF!&lt;0.01</formula>
    </cfRule>
  </conditionalFormatting>
  <conditionalFormatting sqref="N28:N29">
    <cfRule type="expression" dxfId="73" priority="6" stopIfTrue="1">
      <formula>$N$20+$S$28&lt;0</formula>
    </cfRule>
    <cfRule type="expression" dxfId="72" priority="7" stopIfTrue="1">
      <formula>$S$30&lt;0</formula>
    </cfRule>
  </conditionalFormatting>
  <conditionalFormatting sqref="O28:O29">
    <cfRule type="expression" dxfId="71" priority="8" stopIfTrue="1">
      <formula>$O$20+$S$33&lt;0</formula>
    </cfRule>
    <cfRule type="expression" dxfId="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R122"/>
  <sheetViews>
    <sheetView showGridLines="0" zoomScaleNormal="10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ht="12.95" customHeight="1"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89</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88</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x14ac:dyDescent="0.2">
      <c r="A10" s="115"/>
      <c r="B10" s="68"/>
      <c r="C10" s="362">
        <f>Befattning</f>
        <v>0</v>
      </c>
      <c r="D10" s="363"/>
      <c r="E10" s="363"/>
      <c r="F10" s="364"/>
      <c r="G10" s="434">
        <f>Arbetsplats</f>
        <v>0</v>
      </c>
      <c r="H10" s="374"/>
      <c r="I10" s="374"/>
      <c r="J10" s="374"/>
      <c r="K10" s="435"/>
      <c r="L10" s="368">
        <f>Telefon</f>
        <v>0</v>
      </c>
      <c r="M10" s="366"/>
      <c r="N10" s="366"/>
      <c r="O10" s="366"/>
      <c r="P10" s="367"/>
      <c r="Q10" s="90"/>
      <c r="R10" s="118"/>
      <c r="S10" s="118"/>
      <c r="T10" s="118"/>
      <c r="U10" s="118"/>
      <c r="V10" s="118"/>
      <c r="W10" s="118"/>
      <c r="X10" s="118"/>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90"/>
      <c r="R11" s="119"/>
      <c r="S11" s="118"/>
      <c r="T11" s="118"/>
      <c r="U11" s="118"/>
      <c r="V11" s="118"/>
      <c r="W11" s="118"/>
      <c r="X11" s="118"/>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1</v>
      </c>
      <c r="F12" s="364"/>
      <c r="G12" s="434" t="str">
        <f>TEXT(firstday+(E12*7-7),format) &amp; " - " &amp; TEXT(firstday+(E12*7-1),format)</f>
        <v>3 januari - 9 januari</v>
      </c>
      <c r="H12" s="374"/>
      <c r="I12" s="374"/>
      <c r="J12" s="374"/>
      <c r="K12" s="435"/>
      <c r="L12" s="433"/>
      <c r="M12" s="363"/>
      <c r="N12" s="363"/>
      <c r="O12" s="363"/>
      <c r="P12" s="364"/>
      <c r="Q12" s="91"/>
      <c r="R12" s="120"/>
      <c r="S12" s="121"/>
      <c r="T12" s="121"/>
      <c r="U12" s="122"/>
      <c r="V12" s="123"/>
      <c r="W12" s="124"/>
      <c r="X12" s="124"/>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2"/>
      <c r="R13" s="125"/>
      <c r="S13" s="122"/>
      <c r="T13" s="122"/>
      <c r="U13" s="122"/>
      <c r="V13" s="122"/>
      <c r="W13" s="124"/>
      <c r="X13" s="124"/>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2"/>
      <c r="R14" s="122"/>
      <c r="S14" s="122"/>
      <c r="T14" s="120"/>
      <c r="U14" s="122"/>
      <c r="V14" s="122"/>
      <c r="W14" s="124"/>
      <c r="X14" s="124"/>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75"/>
      <c r="K15" s="424" t="s">
        <v>59</v>
      </c>
      <c r="L15" s="425" t="s">
        <v>113</v>
      </c>
      <c r="M15" s="427" t="s">
        <v>101</v>
      </c>
      <c r="N15" s="429" t="s">
        <v>80</v>
      </c>
      <c r="O15" s="424" t="s">
        <v>81</v>
      </c>
      <c r="P15" s="421" t="s">
        <v>27</v>
      </c>
      <c r="Q15" s="92"/>
      <c r="R15" s="122"/>
      <c r="S15" s="122"/>
      <c r="T15" s="122"/>
      <c r="U15" s="122"/>
      <c r="V15" s="122"/>
      <c r="W15" s="124"/>
      <c r="X15" s="124"/>
      <c r="Y15" s="115"/>
      <c r="Z15" s="115"/>
      <c r="AA15" s="115"/>
      <c r="AB15" s="115"/>
      <c r="AC15" s="115"/>
      <c r="AD15" s="115"/>
      <c r="AE15" s="115"/>
      <c r="AF15" s="115"/>
      <c r="AG15" s="115"/>
      <c r="AH15" s="115"/>
      <c r="AI15" s="115"/>
      <c r="AJ15" s="115"/>
      <c r="AK15" s="115"/>
      <c r="AL15" s="115"/>
      <c r="AM15" s="115"/>
      <c r="AN15" s="115"/>
    </row>
    <row r="16" spans="1:44" x14ac:dyDescent="0.2">
      <c r="A16" s="115"/>
      <c r="B16" s="68"/>
      <c r="C16" s="73"/>
      <c r="D16" s="442" t="s">
        <v>45</v>
      </c>
      <c r="E16" s="443"/>
      <c r="F16" s="443"/>
      <c r="G16" s="444"/>
      <c r="H16" s="458"/>
      <c r="I16" s="74" t="s">
        <v>99</v>
      </c>
      <c r="J16" s="267" t="s">
        <v>98</v>
      </c>
      <c r="K16" s="422"/>
      <c r="L16" s="426"/>
      <c r="M16" s="428"/>
      <c r="N16" s="430"/>
      <c r="O16" s="450"/>
      <c r="P16" s="422"/>
      <c r="Q16" s="92"/>
      <c r="R16" s="122"/>
      <c r="S16" s="122"/>
      <c r="T16" s="120"/>
      <c r="U16" s="122"/>
      <c r="V16" s="122"/>
      <c r="W16" s="124"/>
      <c r="X16" s="124"/>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3 jan</v>
      </c>
      <c r="D17" s="273"/>
      <c r="E17" s="274"/>
      <c r="F17" s="273">
        <v>2.0833333333333332E-2</v>
      </c>
      <c r="G17" s="274"/>
      <c r="H17" s="275"/>
      <c r="I17" s="273"/>
      <c r="J17" s="274"/>
      <c r="K17" s="271"/>
      <c r="L17" s="269">
        <v>0.33333333333333331</v>
      </c>
      <c r="M17" s="113">
        <f>AND(D17&lt;&gt;"",E17&lt;&gt;"")*((D17&gt;=E17)+E17-D17-F17-G17)+H17</f>
        <v>0</v>
      </c>
      <c r="N17" s="277"/>
      <c r="O17" s="276"/>
      <c r="P17" s="57">
        <f>(M17&gt;0)*(M17-L17-N17-O17+I17)-AND(M17=0,K17&lt;&gt;"")*(L17-I17)</f>
        <v>0</v>
      </c>
      <c r="Q17" s="92"/>
      <c r="R17" s="122"/>
      <c r="S17" s="124"/>
      <c r="T17" s="124"/>
      <c r="U17" s="124"/>
      <c r="V17" s="122"/>
      <c r="W17" s="124"/>
      <c r="X17" s="124"/>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4 jan</v>
      </c>
      <c r="D18" s="276"/>
      <c r="E18" s="277"/>
      <c r="F18" s="276">
        <v>2.0833333333333332E-2</v>
      </c>
      <c r="G18" s="277"/>
      <c r="H18" s="276"/>
      <c r="I18" s="276"/>
      <c r="J18" s="294"/>
      <c r="K18" s="278"/>
      <c r="L18" s="269">
        <v>0.33333333333333331</v>
      </c>
      <c r="M18" s="113">
        <f t="shared" ref="M18:M21" si="0">AND(D18&lt;&gt;"",E18&lt;&gt;"")*((D18&gt;=E18)+E18-D18-F18-G18)+H18</f>
        <v>0</v>
      </c>
      <c r="N18" s="277"/>
      <c r="O18" s="276"/>
      <c r="P18" s="57">
        <f t="shared" ref="P18:P21" si="1">(M18&gt;0)*(M18-L18-N18-O18+I18)-AND(M18=0,K18&lt;&gt;"")*(L18-I18)</f>
        <v>0</v>
      </c>
      <c r="Q18" s="92"/>
      <c r="R18" s="122"/>
      <c r="S18" s="126"/>
      <c r="T18" s="127"/>
      <c r="U18" s="127"/>
      <c r="V18" s="124"/>
      <c r="W18" s="124"/>
      <c r="X18" s="124"/>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5 jan</v>
      </c>
      <c r="D19" s="276"/>
      <c r="E19" s="277"/>
      <c r="F19" s="276">
        <v>2.0833333333333332E-2</v>
      </c>
      <c r="G19" s="277"/>
      <c r="H19" s="276"/>
      <c r="I19" s="277"/>
      <c r="J19" s="294" t="s">
        <v>166</v>
      </c>
      <c r="K19" s="278"/>
      <c r="L19" s="296">
        <v>0.16666666666666666</v>
      </c>
      <c r="M19" s="113">
        <f t="shared" si="0"/>
        <v>0</v>
      </c>
      <c r="N19" s="277"/>
      <c r="O19" s="276"/>
      <c r="P19" s="57">
        <f t="shared" si="1"/>
        <v>0</v>
      </c>
      <c r="Q19" s="93"/>
      <c r="R19" s="124"/>
      <c r="S19" s="124"/>
      <c r="T19" s="124"/>
      <c r="U19" s="124"/>
      <c r="V19" s="124"/>
      <c r="W19" s="124"/>
      <c r="X19" s="124"/>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6 jan</v>
      </c>
      <c r="D20" s="276"/>
      <c r="E20" s="277"/>
      <c r="F20" s="276"/>
      <c r="G20" s="277"/>
      <c r="H20" s="276"/>
      <c r="I20" s="277"/>
      <c r="J20" s="294" t="s">
        <v>162</v>
      </c>
      <c r="K20" s="278"/>
      <c r="L20" s="296">
        <v>0</v>
      </c>
      <c r="M20" s="113">
        <f t="shared" si="0"/>
        <v>0</v>
      </c>
      <c r="N20" s="277"/>
      <c r="O20" s="276"/>
      <c r="P20" s="57">
        <f t="shared" si="1"/>
        <v>0</v>
      </c>
      <c r="Q20" s="89"/>
      <c r="R20" s="122"/>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7 jan</v>
      </c>
      <c r="D21" s="276"/>
      <c r="E21" s="277"/>
      <c r="F21" s="279"/>
      <c r="G21" s="277"/>
      <c r="H21" s="276"/>
      <c r="I21" s="277"/>
      <c r="J21" s="298" t="s">
        <v>150</v>
      </c>
      <c r="K21" s="278"/>
      <c r="L21" s="297">
        <v>0</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8 jan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9 jan</v>
      </c>
      <c r="D23" s="279"/>
      <c r="E23" s="288"/>
      <c r="F23" s="289"/>
      <c r="G23" s="279"/>
      <c r="H23" s="279"/>
      <c r="I23" s="290"/>
      <c r="J23" s="306"/>
      <c r="K23" s="291"/>
      <c r="L23" s="292"/>
      <c r="M23" s="55">
        <f>((D23-E23)&lt;&gt;0)*((D23&gt;E23)+E23-D23-G23)+(H23&lt;&gt;"")*H23</f>
        <v>0</v>
      </c>
      <c r="N23" s="293"/>
      <c r="O23" s="279"/>
      <c r="P23" s="57">
        <f>(M23&gt;0)*(M23-O23)</f>
        <v>0</v>
      </c>
      <c r="Q23" s="89"/>
      <c r="R23" s="128"/>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0.83333333333333326</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'Personuppgifter &amp; Instruktioner'!G18</f>
        <v>0</v>
      </c>
      <c r="O27" s="63">
        <f>'Personuppgifter &amp; Instruktioner'!L18</f>
        <v>0</v>
      </c>
      <c r="P27" s="58">
        <f>'Personuppgifter &amp; Instruktioner'!E18</f>
        <v>0</v>
      </c>
      <c r="Q27" s="89"/>
      <c r="R27" s="128"/>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28"/>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3 jan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4 jan</v>
      </c>
      <c r="D35" s="471"/>
      <c r="E35" s="472"/>
      <c r="F35" s="472"/>
      <c r="G35" s="472"/>
      <c r="H35" s="472"/>
      <c r="I35" s="472"/>
      <c r="J35" s="472"/>
      <c r="K35" s="472"/>
      <c r="L35" s="472"/>
      <c r="M35" s="472"/>
      <c r="N35" s="472"/>
      <c r="O35" s="472"/>
      <c r="P35" s="473"/>
      <c r="Q35" s="88"/>
      <c r="R35" s="128"/>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5 jan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101"/>
      <c r="R38" s="128"/>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6 jan</v>
      </c>
      <c r="D39" s="471"/>
      <c r="E39" s="472"/>
      <c r="F39" s="472"/>
      <c r="G39" s="472"/>
      <c r="H39" s="472"/>
      <c r="I39" s="472"/>
      <c r="J39" s="472"/>
      <c r="K39" s="472"/>
      <c r="L39" s="472"/>
      <c r="M39" s="472"/>
      <c r="N39" s="472"/>
      <c r="O39" s="472"/>
      <c r="P39" s="473"/>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7 jan</v>
      </c>
      <c r="D41" s="474"/>
      <c r="E41" s="466"/>
      <c r="F41" s="466"/>
      <c r="G41" s="466"/>
      <c r="H41" s="466"/>
      <c r="I41" s="466"/>
      <c r="J41" s="466"/>
      <c r="K41" s="466"/>
      <c r="L41" s="466"/>
      <c r="M41" s="466"/>
      <c r="N41" s="466"/>
      <c r="O41" s="466"/>
      <c r="P41" s="467"/>
      <c r="Q41" s="101"/>
      <c r="R41" s="128"/>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63" t="str">
        <f>C22</f>
        <v>lör 8 jan</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64"/>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37" t="str">
        <f>C23</f>
        <v>sön 9 jan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37:C38"/>
    <mergeCell ref="C39:C40"/>
    <mergeCell ref="D40:P40"/>
    <mergeCell ref="D16:G16"/>
    <mergeCell ref="C32:D32"/>
    <mergeCell ref="C30:E30"/>
    <mergeCell ref="C28:E28"/>
    <mergeCell ref="O15:O16"/>
    <mergeCell ref="C27:E27"/>
    <mergeCell ref="C33:C34"/>
    <mergeCell ref="C35:C36"/>
    <mergeCell ref="C29:E29"/>
    <mergeCell ref="C25:D25"/>
    <mergeCell ref="H15:H16"/>
    <mergeCell ref="C26:E26"/>
    <mergeCell ref="C10:F10"/>
    <mergeCell ref="G9:K9"/>
    <mergeCell ref="G10:K10"/>
    <mergeCell ref="C11:D11"/>
    <mergeCell ref="C12:D12"/>
    <mergeCell ref="E11:F11"/>
    <mergeCell ref="E12:F12"/>
    <mergeCell ref="G12:K12"/>
    <mergeCell ref="C5:P5"/>
    <mergeCell ref="P15:P16"/>
    <mergeCell ref="C14:D14"/>
    <mergeCell ref="K15:K16"/>
    <mergeCell ref="L15:L16"/>
    <mergeCell ref="M15:M16"/>
    <mergeCell ref="N15:N16"/>
    <mergeCell ref="C7:K7"/>
    <mergeCell ref="L7:P7"/>
    <mergeCell ref="L8:P8"/>
    <mergeCell ref="C8:K8"/>
    <mergeCell ref="L9:P9"/>
    <mergeCell ref="G11:K11"/>
    <mergeCell ref="L10:P10"/>
    <mergeCell ref="L11:P12"/>
    <mergeCell ref="C9:F9"/>
  </mergeCells>
  <phoneticPr fontId="4"/>
  <conditionalFormatting sqref="G55:H55">
    <cfRule type="expression" dxfId="519" priority="0" stopIfTrue="1">
      <formula>$S$30+$S$35+$N$20+$O$20&lt;0</formula>
    </cfRule>
  </conditionalFormatting>
  <conditionalFormatting sqref="M54">
    <cfRule type="expression" dxfId="518" priority="1" stopIfTrue="1">
      <formula>$N$20+$S$28&lt;0</formula>
    </cfRule>
    <cfRule type="expression" dxfId="517" priority="2" stopIfTrue="1">
      <formula>$S$30&lt;0</formula>
    </cfRule>
  </conditionalFormatting>
  <conditionalFormatting sqref="M56">
    <cfRule type="expression" dxfId="516" priority="3" stopIfTrue="1">
      <formula>$N$20+$S$33&lt;0</formula>
    </cfRule>
    <cfRule type="expression" dxfId="515" priority="4" stopIfTrue="1">
      <formula>$S$35&lt;0</formula>
    </cfRule>
  </conditionalFormatting>
  <conditionalFormatting sqref="S14:S18">
    <cfRule type="expression" dxfId="514" priority="5" stopIfTrue="1">
      <formula>#REF!-#REF!&lt;0.01</formula>
    </cfRule>
  </conditionalFormatting>
  <conditionalFormatting sqref="N28:N29">
    <cfRule type="expression" dxfId="513" priority="6" stopIfTrue="1">
      <formula>$N$20+$S$28&lt;0</formula>
    </cfRule>
    <cfRule type="expression" dxfId="512" priority="7" stopIfTrue="1">
      <formula>$S$30&lt;0</formula>
    </cfRule>
  </conditionalFormatting>
  <conditionalFormatting sqref="O28:O29">
    <cfRule type="expression" dxfId="511" priority="8" stopIfTrue="1">
      <formula>$O$20+$S$33&lt;0</formula>
    </cfRule>
    <cfRule type="expression" dxfId="510" priority="9" stopIfTrue="1">
      <formula>$S$35&lt;0</formula>
    </cfRule>
  </conditionalFormatting>
  <dataValidations xWindow="873" yWindow="654" count="21">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allowBlank="1" sqref="N22:N24"/>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pageSetup paperSize="9" orientation="portrait" horizontalDpi="4294967292" verticalDpi="429496729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46</v>
      </c>
      <c r="F12" s="364"/>
      <c r="G12" s="434" t="str">
        <f>TEXT(firstday+(E12*7-7),format) &amp; " - " &amp; TEXT(firstday+(E12*7-1),format)</f>
        <v>14 november - 20 november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14 nov</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15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16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17 nov</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18 nov</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19 nov</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20 nov</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45'!N30</f>
        <v>0</v>
      </c>
      <c r="O27" s="63">
        <f>'v 45'!O30</f>
        <v>0</v>
      </c>
      <c r="P27" s="58">
        <f>'v 45'!P30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14 nov</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15 nov</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16 nov</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17 nov</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18 nov</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19 nov</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20 nov</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69" priority="0" stopIfTrue="1">
      <formula>$S$30+$S$35+$N$20+$O$20&lt;0</formula>
    </cfRule>
  </conditionalFormatting>
  <conditionalFormatting sqref="M50">
    <cfRule type="expression" dxfId="68" priority="1" stopIfTrue="1">
      <formula>$N$20+$S$28&lt;0</formula>
    </cfRule>
    <cfRule type="expression" dxfId="67" priority="2" stopIfTrue="1">
      <formula>$S$30&lt;0</formula>
    </cfRule>
  </conditionalFormatting>
  <conditionalFormatting sqref="M52">
    <cfRule type="expression" dxfId="66" priority="3" stopIfTrue="1">
      <formula>$N$20+$S$33&lt;0</formula>
    </cfRule>
    <cfRule type="expression" dxfId="65" priority="4" stopIfTrue="1">
      <formula>$S$35&lt;0</formula>
    </cfRule>
  </conditionalFormatting>
  <conditionalFormatting sqref="S14:S18">
    <cfRule type="expression" dxfId="64" priority="5" stopIfTrue="1">
      <formula>#REF!-#REF!&lt;0.01</formula>
    </cfRule>
  </conditionalFormatting>
  <conditionalFormatting sqref="N28:N29">
    <cfRule type="expression" dxfId="63" priority="6" stopIfTrue="1">
      <formula>$N$20+$S$28&lt;0</formula>
    </cfRule>
    <cfRule type="expression" dxfId="62" priority="7" stopIfTrue="1">
      <formula>$S$30&lt;0</formula>
    </cfRule>
  </conditionalFormatting>
  <conditionalFormatting sqref="O28:O29">
    <cfRule type="expression" dxfId="61" priority="8" stopIfTrue="1">
      <formula>$O$20+$S$33&lt;0</formula>
    </cfRule>
    <cfRule type="expression" dxfId="6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47</v>
      </c>
      <c r="F12" s="364"/>
      <c r="G12" s="434" t="str">
        <f>TEXT(firstday+(E12*7-7),format) &amp; " - " &amp; TEXT(firstday+(E12*7-1),format)</f>
        <v>21 november - 27 november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21 nov</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22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23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24 nov</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25 nov</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26 nov</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27 nov</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46'!N30</f>
        <v>0</v>
      </c>
      <c r="O27" s="63">
        <f>'v 46'!O30</f>
        <v>0</v>
      </c>
      <c r="P27" s="58">
        <f>'v 46'!P30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21 nov</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22 nov</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23 nov</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24 nov</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25 nov</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26 nov</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27 nov</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59" priority="0" stopIfTrue="1">
      <formula>$S$30+$S$35+$N$20+$O$20&lt;0</formula>
    </cfRule>
  </conditionalFormatting>
  <conditionalFormatting sqref="M50">
    <cfRule type="expression" dxfId="58" priority="1" stopIfTrue="1">
      <formula>$N$20+$S$28&lt;0</formula>
    </cfRule>
    <cfRule type="expression" dxfId="57" priority="2" stopIfTrue="1">
      <formula>$S$30&lt;0</formula>
    </cfRule>
  </conditionalFormatting>
  <conditionalFormatting sqref="M52">
    <cfRule type="expression" dxfId="56" priority="3" stopIfTrue="1">
      <formula>$N$20+$S$33&lt;0</formula>
    </cfRule>
    <cfRule type="expression" dxfId="55" priority="4" stopIfTrue="1">
      <formula>$S$35&lt;0</formula>
    </cfRule>
  </conditionalFormatting>
  <conditionalFormatting sqref="S14:S18">
    <cfRule type="expression" dxfId="54" priority="5" stopIfTrue="1">
      <formula>#REF!-#REF!&lt;0.01</formula>
    </cfRule>
  </conditionalFormatting>
  <conditionalFormatting sqref="N28:N29">
    <cfRule type="expression" dxfId="53" priority="6" stopIfTrue="1">
      <formula>$N$20+$S$28&lt;0</formula>
    </cfRule>
    <cfRule type="expression" dxfId="52" priority="7" stopIfTrue="1">
      <formula>$S$30&lt;0</formula>
    </cfRule>
  </conditionalFormatting>
  <conditionalFormatting sqref="O28:O29">
    <cfRule type="expression" dxfId="51" priority="8" stopIfTrue="1">
      <formula>$O$20+$S$33&lt;0</formula>
    </cfRule>
    <cfRule type="expression" dxfId="5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48</v>
      </c>
      <c r="F12" s="364"/>
      <c r="G12" s="434" t="str">
        <f>TEXT(firstday+(E12*7-7),format) &amp; " - " &amp; TEXT(firstday+(E12*7-1),format)</f>
        <v>28 november - 4 december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28 nov</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29 nov</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30 nov</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 dec</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 dec</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 dec</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4 dec</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47'!N30</f>
        <v>0</v>
      </c>
      <c r="O27" s="63">
        <f>'v 47'!O30</f>
        <v>0</v>
      </c>
      <c r="P27" s="58">
        <f>'v 47'!P30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28 nov</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29 nov</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30 nov</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 dec</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 dec</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3 dec</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4 dec</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49" priority="0" stopIfTrue="1">
      <formula>$S$30+$S$35+$N$20+$O$20&lt;0</formula>
    </cfRule>
  </conditionalFormatting>
  <conditionalFormatting sqref="M50">
    <cfRule type="expression" dxfId="48" priority="1" stopIfTrue="1">
      <formula>$N$20+$S$28&lt;0</formula>
    </cfRule>
    <cfRule type="expression" dxfId="47" priority="2" stopIfTrue="1">
      <formula>$S$30&lt;0</formula>
    </cfRule>
  </conditionalFormatting>
  <conditionalFormatting sqref="M52">
    <cfRule type="expression" dxfId="46" priority="3" stopIfTrue="1">
      <formula>$N$20+$S$33&lt;0</formula>
    </cfRule>
    <cfRule type="expression" dxfId="45" priority="4" stopIfTrue="1">
      <formula>$S$35&lt;0</formula>
    </cfRule>
  </conditionalFormatting>
  <conditionalFormatting sqref="S14:S18">
    <cfRule type="expression" dxfId="44" priority="5" stopIfTrue="1">
      <formula>#REF!-#REF!&lt;0.01</formula>
    </cfRule>
  </conditionalFormatting>
  <conditionalFormatting sqref="N28:N29">
    <cfRule type="expression" dxfId="43" priority="6" stopIfTrue="1">
      <formula>$N$20+$S$28&lt;0</formula>
    </cfRule>
    <cfRule type="expression" dxfId="42" priority="7" stopIfTrue="1">
      <formula>$S$30&lt;0</formula>
    </cfRule>
  </conditionalFormatting>
  <conditionalFormatting sqref="O28:O29">
    <cfRule type="expression" dxfId="41" priority="8" stopIfTrue="1">
      <formula>$O$20+$S$33&lt;0</formula>
    </cfRule>
    <cfRule type="expression" dxfId="4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49</v>
      </c>
      <c r="F12" s="364"/>
      <c r="G12" s="434" t="str">
        <f>TEXT(firstday+(E12*7-7),format) &amp; " - " &amp; TEXT(firstday+(E12*7-1),format)</f>
        <v>5 december - 11 december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5 dec</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6 dec</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7 dec</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8 dec</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9 dec</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10 dec</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11 dec</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48'!N30</f>
        <v>0</v>
      </c>
      <c r="O27" s="63">
        <f>'v 48'!O30</f>
        <v>0</v>
      </c>
      <c r="P27" s="58">
        <f>'v 48'!P30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5 dec</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6 dec</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7 dec</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8 dec</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9 dec</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10 dec</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11 dec</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39" priority="0" stopIfTrue="1">
      <formula>$S$30+$S$35+$N$20+$O$20&lt;0</formula>
    </cfRule>
  </conditionalFormatting>
  <conditionalFormatting sqref="M50">
    <cfRule type="expression" dxfId="38" priority="1" stopIfTrue="1">
      <formula>$N$20+$S$28&lt;0</formula>
    </cfRule>
    <cfRule type="expression" dxfId="37" priority="2" stopIfTrue="1">
      <formula>$S$30&lt;0</formula>
    </cfRule>
  </conditionalFormatting>
  <conditionalFormatting sqref="M52">
    <cfRule type="expression" dxfId="36" priority="3" stopIfTrue="1">
      <formula>$N$20+$S$33&lt;0</formula>
    </cfRule>
    <cfRule type="expression" dxfId="35" priority="4" stopIfTrue="1">
      <formula>$S$35&lt;0</formula>
    </cfRule>
  </conditionalFormatting>
  <conditionalFormatting sqref="S14:S18">
    <cfRule type="expression" dxfId="34" priority="5" stopIfTrue="1">
      <formula>#REF!-#REF!&lt;0.01</formula>
    </cfRule>
  </conditionalFormatting>
  <conditionalFormatting sqref="N28:N29">
    <cfRule type="expression" dxfId="33" priority="6" stopIfTrue="1">
      <formula>$N$20+$S$28&lt;0</formula>
    </cfRule>
    <cfRule type="expression" dxfId="32" priority="7" stopIfTrue="1">
      <formula>$S$30&lt;0</formula>
    </cfRule>
  </conditionalFormatting>
  <conditionalFormatting sqref="O28:O29">
    <cfRule type="expression" dxfId="31" priority="8" stopIfTrue="1">
      <formula>$O$20+$S$33&lt;0</formula>
    </cfRule>
    <cfRule type="expression" dxfId="30" priority="9" stopIfTrue="1">
      <formula>$S$35&lt;0</formula>
    </cfRule>
  </conditionalFormatting>
  <dataValidations xWindow="412" yWindow="240"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50</v>
      </c>
      <c r="F12" s="364"/>
      <c r="G12" s="434" t="str">
        <f>TEXT(firstday+(E12*7-7),format) &amp; " - " &amp; TEXT(firstday+(E12*7-1),format)</f>
        <v>12 december - 18 december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12 dec</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13 dec</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14 dec</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15 dec</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16 dec</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17 dec</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18 dec</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49'!N30</f>
        <v>0</v>
      </c>
      <c r="O27" s="63">
        <f>'v 49'!O30</f>
        <v>0</v>
      </c>
      <c r="P27" s="58">
        <f>'v 49'!P30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12 dec</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13 dec</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14 dec</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15 dec</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16 dec</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17 dec</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18 dec</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C14:D14"/>
    <mergeCell ref="K15:K16"/>
    <mergeCell ref="L15:L16"/>
    <mergeCell ref="C41:C42"/>
    <mergeCell ref="C43:C44"/>
    <mergeCell ref="C33:C34"/>
    <mergeCell ref="C35:C36"/>
    <mergeCell ref="C37:C38"/>
    <mergeCell ref="C39:C40"/>
    <mergeCell ref="D40:P40"/>
    <mergeCell ref="P15:P16"/>
    <mergeCell ref="D37:P37"/>
    <mergeCell ref="D38:P38"/>
    <mergeCell ref="D39:P39"/>
    <mergeCell ref="H15:H16"/>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26:E26"/>
    <mergeCell ref="C27:E27"/>
    <mergeCell ref="C32:D32"/>
    <mergeCell ref="C30:E30"/>
    <mergeCell ref="C28:E28"/>
    <mergeCell ref="C29:E29"/>
    <mergeCell ref="M15:M16"/>
    <mergeCell ref="N15:N16"/>
    <mergeCell ref="D16:G16"/>
    <mergeCell ref="O15:O16"/>
    <mergeCell ref="C25:D25"/>
    <mergeCell ref="C7:K7"/>
    <mergeCell ref="L7:P7"/>
    <mergeCell ref="L8:P8"/>
    <mergeCell ref="C8:K8"/>
  </mergeCells>
  <phoneticPr fontId="4"/>
  <conditionalFormatting sqref="G51:H51">
    <cfRule type="expression" dxfId="29" priority="0" stopIfTrue="1">
      <formula>$S$30+$S$35+$N$20+$O$20&lt;0</formula>
    </cfRule>
  </conditionalFormatting>
  <conditionalFormatting sqref="M50">
    <cfRule type="expression" dxfId="28" priority="1" stopIfTrue="1">
      <formula>$N$20+$S$28&lt;0</formula>
    </cfRule>
    <cfRule type="expression" dxfId="27" priority="2" stopIfTrue="1">
      <formula>$S$30&lt;0</formula>
    </cfRule>
  </conditionalFormatting>
  <conditionalFormatting sqref="M52">
    <cfRule type="expression" dxfId="26" priority="3" stopIfTrue="1">
      <formula>$N$20+$S$33&lt;0</formula>
    </cfRule>
    <cfRule type="expression" dxfId="25" priority="4" stopIfTrue="1">
      <formula>$S$35&lt;0</formula>
    </cfRule>
  </conditionalFormatting>
  <conditionalFormatting sqref="S14:S18">
    <cfRule type="expression" dxfId="24" priority="5" stopIfTrue="1">
      <formula>#REF!-#REF!&lt;0.01</formula>
    </cfRule>
  </conditionalFormatting>
  <conditionalFormatting sqref="N28:N29">
    <cfRule type="expression" dxfId="23" priority="6" stopIfTrue="1">
      <formula>$N$20+$S$28&lt;0</formula>
    </cfRule>
    <cfRule type="expression" dxfId="22" priority="7" stopIfTrue="1">
      <formula>$S$30&lt;0</formula>
    </cfRule>
  </conditionalFormatting>
  <conditionalFormatting sqref="O28:O29">
    <cfRule type="expression" dxfId="21" priority="8" stopIfTrue="1">
      <formula>$O$20+$S$33&lt;0</formula>
    </cfRule>
    <cfRule type="expression" dxfId="2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51</v>
      </c>
      <c r="F12" s="364"/>
      <c r="G12" s="434" t="str">
        <f>TEXT(firstday+(E12*7-7),format) &amp; " - " &amp; TEXT(firstday+(E12*7-1),format)</f>
        <v>19 december - 25 december</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19 dec</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20 dec</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21 dec</v>
      </c>
      <c r="D19" s="276"/>
      <c r="E19" s="277"/>
      <c r="F19" s="276">
        <v>2.0833333333333332E-2</v>
      </c>
      <c r="G19" s="277"/>
      <c r="H19" s="276"/>
      <c r="I19" s="277"/>
      <c r="J19" s="280"/>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22 dec</v>
      </c>
      <c r="D20" s="276"/>
      <c r="E20" s="277"/>
      <c r="F20" s="276">
        <v>2.0833333333333332E-2</v>
      </c>
      <c r="G20" s="277"/>
      <c r="H20" s="276"/>
      <c r="I20" s="277"/>
      <c r="J20" s="29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23 dec</v>
      </c>
      <c r="D21" s="276"/>
      <c r="E21" s="277"/>
      <c r="F21" s="279">
        <v>2.0833333333333332E-2</v>
      </c>
      <c r="G21" s="277"/>
      <c r="H21" s="276"/>
      <c r="I21" s="277"/>
      <c r="J21" s="298" t="s">
        <v>167</v>
      </c>
      <c r="K21" s="278"/>
      <c r="L21" s="296">
        <v>0.16666666666666666</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24 dec</v>
      </c>
      <c r="D22" s="282"/>
      <c r="E22" s="283"/>
      <c r="F22" s="284"/>
      <c r="G22" s="282"/>
      <c r="H22" s="282"/>
      <c r="I22" s="285"/>
      <c r="J22" s="314" t="s">
        <v>154</v>
      </c>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25 dec</v>
      </c>
      <c r="D23" s="279"/>
      <c r="E23" s="288"/>
      <c r="F23" s="289"/>
      <c r="G23" s="279"/>
      <c r="H23" s="279"/>
      <c r="I23" s="290"/>
      <c r="J23" s="315" t="s">
        <v>155</v>
      </c>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50'!N30</f>
        <v>0</v>
      </c>
      <c r="O27" s="63">
        <f>'v 50'!O30</f>
        <v>0</v>
      </c>
      <c r="P27" s="58">
        <f>'v 50'!P30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19 dec</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20 dec</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21 dec</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22 dec</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23 dec</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24 dec</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25 dec</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19" priority="0" stopIfTrue="1">
      <formula>$S$30+$S$35+$N$20+$O$20&lt;0</formula>
    </cfRule>
  </conditionalFormatting>
  <conditionalFormatting sqref="M50">
    <cfRule type="expression" dxfId="18" priority="1" stopIfTrue="1">
      <formula>$N$20+$S$28&lt;0</formula>
    </cfRule>
    <cfRule type="expression" dxfId="17" priority="2" stopIfTrue="1">
      <formula>$S$30&lt;0</formula>
    </cfRule>
  </conditionalFormatting>
  <conditionalFormatting sqref="M52">
    <cfRule type="expression" dxfId="16" priority="3" stopIfTrue="1">
      <formula>$N$20+$S$33&lt;0</formula>
    </cfRule>
    <cfRule type="expression" dxfId="15" priority="4" stopIfTrue="1">
      <formula>$S$35&lt;0</formula>
    </cfRule>
  </conditionalFormatting>
  <conditionalFormatting sqref="S14:S18">
    <cfRule type="expression" dxfId="14" priority="5" stopIfTrue="1">
      <formula>#REF!-#REF!&lt;0.01</formula>
    </cfRule>
  </conditionalFormatting>
  <conditionalFormatting sqref="N28:N29">
    <cfRule type="expression" dxfId="13" priority="6" stopIfTrue="1">
      <formula>$N$20+$S$28&lt;0</formula>
    </cfRule>
    <cfRule type="expression" dxfId="12" priority="7" stopIfTrue="1">
      <formula>$S$30&lt;0</formula>
    </cfRule>
  </conditionalFormatting>
  <conditionalFormatting sqref="O28:O29">
    <cfRule type="expression" dxfId="11" priority="8" stopIfTrue="1">
      <formula>$O$20+$S$33&lt;0</formula>
    </cfRule>
    <cfRule type="expression" dxfId="10" priority="9" stopIfTrue="1">
      <formula>$S$35&lt;0</formula>
    </cfRule>
  </conditionalFormatting>
  <dataValidations xWindow="359" yWindow="227"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2">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5" bestFit="1" customWidth="1"/>
    <col min="4" max="6" width="7.125" customWidth="1"/>
    <col min="7" max="7" width="8.625" bestFit="1" customWidth="1"/>
    <col min="9" max="9" width="7.125" style="7" customWidth="1"/>
    <col min="10" max="10" width="13.625" style="7" bestFit="1" customWidth="1"/>
    <col min="11" max="11" width="5.625" style="7" customWidth="1"/>
    <col min="12" max="12" width="8.625" customWidth="1"/>
    <col min="13" max="14" width="7.625" style="7" customWidth="1"/>
    <col min="15" max="15" width="7.37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52</v>
      </c>
      <c r="F12" s="364"/>
      <c r="G12" s="434" t="str">
        <f>TEXT(firstday+(E12*7-7),format) &amp; " - " &amp; TEXT(firstday+(E12*7-1),format)</f>
        <v>26 december - 1 januari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26 dec</v>
      </c>
      <c r="D17" s="273"/>
      <c r="E17" s="274"/>
      <c r="F17" s="273"/>
      <c r="G17" s="274"/>
      <c r="H17" s="275"/>
      <c r="I17" s="275"/>
      <c r="J17" s="298" t="s">
        <v>186</v>
      </c>
      <c r="K17" s="271"/>
      <c r="L17" s="295">
        <v>0</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27 dec</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28 dec</v>
      </c>
      <c r="D19" s="276"/>
      <c r="E19" s="277"/>
      <c r="F19" s="276">
        <v>2.0833333333333332E-2</v>
      </c>
      <c r="G19" s="277"/>
      <c r="H19" s="276"/>
      <c r="I19" s="277"/>
      <c r="J19" s="280"/>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29 dec</v>
      </c>
      <c r="D20" s="276"/>
      <c r="E20" s="277"/>
      <c r="F20" s="276">
        <v>2.0833333333333332E-2</v>
      </c>
      <c r="G20" s="277"/>
      <c r="H20" s="276"/>
      <c r="I20" s="277"/>
      <c r="J20" s="280"/>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30 dec</v>
      </c>
      <c r="D21" s="276"/>
      <c r="E21" s="277"/>
      <c r="F21" s="279">
        <v>2.0833333333333332E-2</v>
      </c>
      <c r="G21" s="277"/>
      <c r="H21" s="276"/>
      <c r="I21" s="277"/>
      <c r="J21" s="298"/>
      <c r="K21" s="278"/>
      <c r="L21" s="269">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31 dec</v>
      </c>
      <c r="D22" s="282"/>
      <c r="E22" s="283"/>
      <c r="F22" s="284"/>
      <c r="G22" s="282"/>
      <c r="H22" s="282"/>
      <c r="I22" s="285"/>
      <c r="J22" s="307" t="s">
        <v>145</v>
      </c>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 jan</v>
      </c>
      <c r="D23" s="279"/>
      <c r="E23" s="288"/>
      <c r="F23" s="289"/>
      <c r="G23" s="279"/>
      <c r="H23" s="279"/>
      <c r="I23" s="290"/>
      <c r="J23" s="306" t="s">
        <v>146</v>
      </c>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1.3333333333333333</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51'!N30</f>
        <v>0</v>
      </c>
      <c r="O27" s="63">
        <f>'v 51'!O30</f>
        <v>0</v>
      </c>
      <c r="P27" s="58">
        <f>'v 51'!P30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26 dec</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27 dec</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28 dec</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29 dec</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30 dec</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31 dec</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1 jan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6:E26"/>
    <mergeCell ref="C27:E27"/>
    <mergeCell ref="C32:D32"/>
    <mergeCell ref="C30:E30"/>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K15:K16"/>
    <mergeCell ref="D16:G16"/>
    <mergeCell ref="C5:P5"/>
    <mergeCell ref="C28:E28"/>
    <mergeCell ref="C29:E29"/>
    <mergeCell ref="P15:P16"/>
    <mergeCell ref="C14:D14"/>
    <mergeCell ref="C25:D25"/>
    <mergeCell ref="O15:O16"/>
    <mergeCell ref="L15:L16"/>
    <mergeCell ref="M15:M16"/>
    <mergeCell ref="N15:N16"/>
    <mergeCell ref="H15:H16"/>
    <mergeCell ref="C7:K7"/>
    <mergeCell ref="L7:P7"/>
    <mergeCell ref="L8:P8"/>
  </mergeCells>
  <phoneticPr fontId="4"/>
  <conditionalFormatting sqref="G51:H51">
    <cfRule type="expression" dxfId="9" priority="0" stopIfTrue="1">
      <formula>$S$30+$S$35+$N$20+$O$20&lt;0</formula>
    </cfRule>
  </conditionalFormatting>
  <conditionalFormatting sqref="M50">
    <cfRule type="expression" dxfId="8" priority="1" stopIfTrue="1">
      <formula>$N$20+$S$28&lt;0</formula>
    </cfRule>
    <cfRule type="expression" dxfId="7" priority="2" stopIfTrue="1">
      <formula>$S$30&lt;0</formula>
    </cfRule>
  </conditionalFormatting>
  <conditionalFormatting sqref="M52">
    <cfRule type="expression" dxfId="6" priority="3" stopIfTrue="1">
      <formula>$N$20+$S$33&lt;0</formula>
    </cfRule>
    <cfRule type="expression" dxfId="5" priority="4" stopIfTrue="1">
      <formula>$S$35&lt;0</formula>
    </cfRule>
  </conditionalFormatting>
  <conditionalFormatting sqref="S14:S18">
    <cfRule type="expression" dxfId="4" priority="5" stopIfTrue="1">
      <formula>#REF!-#REF!&lt;0.01</formula>
    </cfRule>
  </conditionalFormatting>
  <conditionalFormatting sqref="N28:N29">
    <cfRule type="expression" dxfId="3" priority="6" stopIfTrue="1">
      <formula>$N$20+$S$28&lt;0</formula>
    </cfRule>
    <cfRule type="expression" dxfId="2" priority="7" stopIfTrue="1">
      <formula>$S$30&lt;0</formula>
    </cfRule>
  </conditionalFormatting>
  <conditionalFormatting sqref="O28:O29">
    <cfRule type="expression" dxfId="1" priority="8" stopIfTrue="1">
      <formula>$O$20+$S$33&lt;0</formula>
    </cfRule>
    <cfRule type="expression" dxfId="0" priority="9" stopIfTrue="1">
      <formula>$S$35&lt;0</formula>
    </cfRule>
  </conditionalFormatting>
  <dataValidations xWindow="1193" yWindow="544"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pageSetUpPr fitToPage="1"/>
  </sheetPr>
  <dimension ref="A1:AN195"/>
  <sheetViews>
    <sheetView showGridLines="0" tabSelected="1" topLeftCell="A46" zoomScale="85" zoomScaleNormal="85" workbookViewId="0">
      <selection activeCell="D83" sqref="D83:P83"/>
    </sheetView>
  </sheetViews>
  <sheetFormatPr defaultColWidth="11" defaultRowHeight="12.75" x14ac:dyDescent="0.2"/>
  <cols>
    <col min="1" max="1" width="8.625" customWidth="1"/>
    <col min="2" max="2" width="12" customWidth="1"/>
    <col min="3" max="3" width="14.5" customWidth="1"/>
    <col min="4" max="4" width="39" customWidth="1"/>
    <col min="5" max="5" width="8.125" customWidth="1"/>
    <col min="6" max="6" width="12.375" customWidth="1"/>
    <col min="7" max="15" width="6.875" customWidth="1"/>
    <col min="16" max="16" width="7.125" customWidth="1"/>
    <col min="17" max="17" width="12" customWidth="1"/>
  </cols>
  <sheetData>
    <row r="1" spans="1:40" ht="18.95" customHeight="1" x14ac:dyDescent="0.2">
      <c r="A1" s="115"/>
      <c r="B1" s="115"/>
      <c r="C1" s="115"/>
      <c r="D1" s="115"/>
      <c r="E1" s="115"/>
      <c r="F1" s="115"/>
      <c r="G1" s="115"/>
      <c r="H1" s="115"/>
      <c r="I1" s="115"/>
      <c r="J1" s="115"/>
      <c r="K1" s="115"/>
      <c r="L1" s="115"/>
      <c r="M1" s="115"/>
      <c r="N1" s="115"/>
      <c r="O1" s="115"/>
      <c r="P1" s="115"/>
      <c r="Q1" s="116"/>
      <c r="R1" s="115"/>
      <c r="S1" s="115"/>
      <c r="T1" s="115"/>
      <c r="U1" s="115"/>
      <c r="V1" s="115"/>
      <c r="W1" s="115"/>
      <c r="X1" s="115"/>
      <c r="Y1" s="115"/>
      <c r="Z1" s="115"/>
      <c r="AA1" s="115"/>
      <c r="AB1" s="115"/>
      <c r="AC1" s="115"/>
      <c r="AD1" s="115"/>
      <c r="AE1" s="115"/>
      <c r="AF1" s="115"/>
      <c r="AG1" s="115"/>
      <c r="AH1" s="115"/>
      <c r="AI1" s="115"/>
      <c r="AJ1" s="115"/>
      <c r="AK1" s="115"/>
      <c r="AL1" s="115"/>
      <c r="AM1" s="115"/>
      <c r="AN1" s="115"/>
    </row>
    <row r="2" spans="1:40" ht="18.95" customHeight="1" x14ac:dyDescent="0.2">
      <c r="A2" s="115"/>
      <c r="B2" s="71"/>
      <c r="C2" s="85"/>
      <c r="D2" s="85"/>
      <c r="E2" s="85"/>
      <c r="F2" s="85"/>
      <c r="G2" s="85"/>
      <c r="H2" s="85"/>
      <c r="I2" s="85"/>
      <c r="J2" s="85"/>
      <c r="K2" s="85"/>
      <c r="L2" s="85"/>
      <c r="M2" s="85"/>
      <c r="N2" s="85"/>
      <c r="O2" s="85"/>
      <c r="P2" s="85"/>
      <c r="Q2" s="139"/>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0" ht="18.95" customHeight="1" x14ac:dyDescent="0.2">
      <c r="A3" s="115"/>
      <c r="B3" s="68"/>
      <c r="C3" s="2"/>
      <c r="D3" s="2"/>
      <c r="E3" s="2"/>
      <c r="F3" s="2"/>
      <c r="G3" s="2"/>
      <c r="H3" s="2"/>
      <c r="I3" s="2"/>
      <c r="J3" s="2"/>
      <c r="K3" s="2"/>
      <c r="L3" s="2"/>
      <c r="M3" s="2"/>
      <c r="N3" s="2"/>
      <c r="O3" s="2"/>
      <c r="P3" s="2"/>
      <c r="Q3" s="10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0" ht="18.95" customHeight="1" x14ac:dyDescent="0.2">
      <c r="A4" s="115"/>
      <c r="B4" s="68"/>
      <c r="C4" s="2"/>
      <c r="D4" s="2"/>
      <c r="E4" s="2"/>
      <c r="F4" s="2"/>
      <c r="G4" s="2"/>
      <c r="H4" s="2"/>
      <c r="I4" s="2"/>
      <c r="J4" s="2"/>
      <c r="K4" s="2"/>
      <c r="L4" s="2"/>
      <c r="M4" s="2"/>
      <c r="N4" s="2"/>
      <c r="O4" s="2"/>
      <c r="P4" s="2"/>
      <c r="Q4" s="10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0" ht="18.95" customHeight="1" x14ac:dyDescent="0.2">
      <c r="A5" s="115"/>
      <c r="B5" s="68"/>
      <c r="E5" s="2"/>
      <c r="F5" s="2"/>
      <c r="G5" s="2"/>
      <c r="H5" s="2"/>
      <c r="I5" s="5"/>
      <c r="J5" s="5"/>
      <c r="K5" s="5"/>
      <c r="L5" s="2"/>
      <c r="M5" s="5"/>
      <c r="N5" s="5"/>
      <c r="O5" s="5"/>
      <c r="P5" s="2"/>
      <c r="Q5" s="10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0" ht="18.95" customHeight="1" x14ac:dyDescent="0.2">
      <c r="A6" s="115"/>
      <c r="B6" s="68"/>
      <c r="C6" s="66"/>
      <c r="D6" s="2"/>
      <c r="E6" s="2"/>
      <c r="F6" s="2"/>
      <c r="G6" s="2"/>
      <c r="H6" s="2"/>
      <c r="I6" s="5"/>
      <c r="J6" s="5"/>
      <c r="K6" s="5"/>
      <c r="L6" s="2"/>
      <c r="M6" s="5"/>
      <c r="N6" s="5"/>
      <c r="O6" s="5"/>
      <c r="P6" s="2"/>
      <c r="Q6" s="101"/>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0" ht="18.95" customHeight="1" x14ac:dyDescent="0.2">
      <c r="A7" s="115"/>
      <c r="B7" s="68"/>
      <c r="Q7" s="101"/>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0" ht="18.95" customHeight="1" x14ac:dyDescent="0.2">
      <c r="A8" s="115"/>
      <c r="B8" s="68"/>
      <c r="Q8" s="101"/>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0" ht="18.95" customHeight="1" x14ac:dyDescent="0.2">
      <c r="A9" s="115"/>
      <c r="B9" s="68"/>
      <c r="Q9" s="101"/>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0" ht="18.95" customHeight="1" x14ac:dyDescent="0.3">
      <c r="A10" s="115"/>
      <c r="B10" s="68"/>
      <c r="C10" s="377" t="str">
        <f>CONCATENATE("Tidrapport ",År)</f>
        <v>Tidrapport 2022</v>
      </c>
      <c r="D10" s="489"/>
      <c r="Q10" s="101"/>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0" ht="18.95" customHeight="1" x14ac:dyDescent="0.2">
      <c r="A11" s="115"/>
      <c r="B11" s="68"/>
      <c r="Q11" s="101"/>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0" ht="18.95" customHeight="1" x14ac:dyDescent="0.2">
      <c r="A12" s="115"/>
      <c r="B12" s="68"/>
      <c r="C12" s="36"/>
      <c r="D12" s="36"/>
      <c r="E12" s="36"/>
      <c r="F12" s="36"/>
      <c r="G12" s="36"/>
      <c r="H12" s="36"/>
      <c r="I12" s="36"/>
      <c r="J12" s="36"/>
      <c r="K12" s="36"/>
      <c r="L12" s="36"/>
      <c r="M12" s="36"/>
      <c r="N12" s="36"/>
      <c r="O12" s="36"/>
      <c r="P12" s="36"/>
      <c r="Q12" s="101"/>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1:40" ht="18.95" customHeight="1" x14ac:dyDescent="0.3">
      <c r="A13" s="115"/>
      <c r="B13" s="68"/>
      <c r="C13" s="69" t="s">
        <v>105</v>
      </c>
      <c r="D13" s="36"/>
      <c r="E13" s="36"/>
      <c r="F13" s="36"/>
      <c r="G13" s="36"/>
      <c r="H13" s="36"/>
      <c r="I13" s="36"/>
      <c r="J13" s="36"/>
      <c r="K13" s="36"/>
      <c r="L13" s="36"/>
      <c r="M13" s="36"/>
      <c r="N13" s="36"/>
      <c r="O13" s="36"/>
      <c r="P13" s="36"/>
      <c r="Q13" s="101"/>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row>
    <row r="14" spans="1:40" ht="18.95" customHeight="1" x14ac:dyDescent="0.2">
      <c r="A14" s="115"/>
      <c r="B14" s="68"/>
      <c r="C14" s="36"/>
      <c r="D14" s="166"/>
      <c r="E14" s="166"/>
      <c r="F14" s="166"/>
      <c r="G14" s="166"/>
      <c r="H14" s="166"/>
      <c r="I14" s="166"/>
      <c r="J14" s="166"/>
      <c r="K14" s="166"/>
      <c r="L14" s="166"/>
      <c r="M14" s="166"/>
      <c r="N14" s="166"/>
      <c r="O14" s="166"/>
      <c r="P14" s="166"/>
      <c r="Q14" s="101"/>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row>
    <row r="15" spans="1:40" ht="12.95" customHeight="1" x14ac:dyDescent="0.2">
      <c r="A15" s="115"/>
      <c r="B15" s="68"/>
      <c r="C15" s="173" t="s">
        <v>36</v>
      </c>
      <c r="D15" s="494" t="s">
        <v>16</v>
      </c>
      <c r="E15" s="495"/>
      <c r="F15" s="495"/>
      <c r="G15" s="495"/>
      <c r="H15" s="495"/>
      <c r="I15" s="495"/>
      <c r="J15" s="495"/>
      <c r="K15" s="495"/>
      <c r="L15" s="495"/>
      <c r="M15" s="495"/>
      <c r="N15" s="495"/>
      <c r="O15" s="495"/>
      <c r="P15" s="496"/>
      <c r="Q15" s="101"/>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row>
    <row r="16" spans="1:40" ht="12.95" customHeight="1" x14ac:dyDescent="0.2">
      <c r="A16" s="115"/>
      <c r="B16" s="68"/>
      <c r="C16" s="82">
        <v>36552</v>
      </c>
      <c r="D16" s="497" t="s">
        <v>58</v>
      </c>
      <c r="E16" s="381"/>
      <c r="F16" s="381"/>
      <c r="G16" s="381"/>
      <c r="H16" s="381"/>
      <c r="I16" s="381"/>
      <c r="J16" s="381"/>
      <c r="K16" s="381"/>
      <c r="L16" s="381"/>
      <c r="M16" s="381"/>
      <c r="N16" s="381"/>
      <c r="O16" s="381"/>
      <c r="P16" s="382"/>
      <c r="Q16" s="101"/>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row>
    <row r="17" spans="1:40" ht="12.95" customHeight="1" x14ac:dyDescent="0.2">
      <c r="A17" s="115"/>
      <c r="B17" s="68"/>
      <c r="C17" s="98"/>
      <c r="D17" s="497" t="s">
        <v>18</v>
      </c>
      <c r="E17" s="381"/>
      <c r="F17" s="381"/>
      <c r="G17" s="381"/>
      <c r="H17" s="381"/>
      <c r="I17" s="381"/>
      <c r="J17" s="381"/>
      <c r="K17" s="381"/>
      <c r="L17" s="381"/>
      <c r="M17" s="381"/>
      <c r="N17" s="381"/>
      <c r="O17" s="381"/>
      <c r="P17" s="382"/>
      <c r="Q17" s="101"/>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ht="12.95" customHeight="1" x14ac:dyDescent="0.2">
      <c r="A18" s="115"/>
      <c r="B18" s="68"/>
      <c r="C18" s="98"/>
      <c r="D18" s="497" t="s">
        <v>19</v>
      </c>
      <c r="E18" s="381"/>
      <c r="F18" s="381"/>
      <c r="G18" s="381"/>
      <c r="H18" s="381"/>
      <c r="I18" s="381"/>
      <c r="J18" s="381"/>
      <c r="K18" s="381"/>
      <c r="L18" s="381"/>
      <c r="M18" s="381"/>
      <c r="N18" s="381"/>
      <c r="O18" s="381"/>
      <c r="P18" s="382"/>
      <c r="Q18" s="101"/>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row>
    <row r="19" spans="1:40" ht="12.95" customHeight="1" x14ac:dyDescent="0.2">
      <c r="A19" s="115"/>
      <c r="B19" s="68"/>
      <c r="C19" s="98"/>
      <c r="D19" s="497" t="s">
        <v>20</v>
      </c>
      <c r="E19" s="381"/>
      <c r="F19" s="381"/>
      <c r="G19" s="381"/>
      <c r="H19" s="381"/>
      <c r="I19" s="381"/>
      <c r="J19" s="381"/>
      <c r="K19" s="381"/>
      <c r="L19" s="381"/>
      <c r="M19" s="381"/>
      <c r="N19" s="381"/>
      <c r="O19" s="381"/>
      <c r="P19" s="382"/>
      <c r="Q19" s="101"/>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ht="12.95" customHeight="1" x14ac:dyDescent="0.2">
      <c r="A20" s="115"/>
      <c r="B20" s="68"/>
      <c r="C20" s="98"/>
      <c r="D20" s="497" t="s">
        <v>116</v>
      </c>
      <c r="E20" s="381"/>
      <c r="F20" s="381"/>
      <c r="G20" s="381"/>
      <c r="H20" s="381"/>
      <c r="I20" s="381"/>
      <c r="J20" s="381"/>
      <c r="K20" s="381"/>
      <c r="L20" s="381"/>
      <c r="M20" s="381"/>
      <c r="N20" s="381"/>
      <c r="O20" s="381"/>
      <c r="P20" s="382"/>
      <c r="Q20" s="101"/>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ht="12.95" customHeight="1" x14ac:dyDescent="0.2">
      <c r="A21" s="115"/>
      <c r="B21" s="68"/>
      <c r="C21" s="98"/>
      <c r="D21" s="497" t="s">
        <v>35</v>
      </c>
      <c r="E21" s="381"/>
      <c r="F21" s="381"/>
      <c r="G21" s="381"/>
      <c r="H21" s="381"/>
      <c r="I21" s="381"/>
      <c r="J21" s="381"/>
      <c r="K21" s="381"/>
      <c r="L21" s="381"/>
      <c r="M21" s="381"/>
      <c r="N21" s="381"/>
      <c r="O21" s="381"/>
      <c r="P21" s="382"/>
      <c r="Q21" s="101"/>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ht="12.95" customHeight="1" x14ac:dyDescent="0.2">
      <c r="A22" s="115"/>
      <c r="B22" s="68"/>
      <c r="C22" s="81" t="s">
        <v>117</v>
      </c>
      <c r="D22" s="498" t="s">
        <v>44</v>
      </c>
      <c r="E22" s="492"/>
      <c r="F22" s="492"/>
      <c r="G22" s="492"/>
      <c r="H22" s="492"/>
      <c r="I22" s="492"/>
      <c r="J22" s="492"/>
      <c r="K22" s="492"/>
      <c r="L22" s="492"/>
      <c r="M22" s="492"/>
      <c r="N22" s="492"/>
      <c r="O22" s="492"/>
      <c r="P22" s="493"/>
      <c r="Q22" s="101"/>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175" t="s">
        <v>8</v>
      </c>
      <c r="D23" s="490" t="s">
        <v>15</v>
      </c>
      <c r="E23" s="381"/>
      <c r="F23" s="381"/>
      <c r="G23" s="381"/>
      <c r="H23" s="381"/>
      <c r="I23" s="381"/>
      <c r="J23" s="381"/>
      <c r="K23" s="381"/>
      <c r="L23" s="381"/>
      <c r="M23" s="381"/>
      <c r="N23" s="381"/>
      <c r="O23" s="381"/>
      <c r="P23" s="382"/>
      <c r="Q23" s="101"/>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12.95" customHeight="1" x14ac:dyDescent="0.2">
      <c r="A24" s="115"/>
      <c r="B24" s="68"/>
      <c r="C24" s="70">
        <v>36559</v>
      </c>
      <c r="D24" s="498"/>
      <c r="E24" s="492"/>
      <c r="F24" s="492"/>
      <c r="G24" s="492"/>
      <c r="H24" s="492"/>
      <c r="I24" s="492"/>
      <c r="J24" s="492"/>
      <c r="K24" s="492"/>
      <c r="L24" s="492"/>
      <c r="M24" s="492"/>
      <c r="N24" s="492"/>
      <c r="O24" s="492"/>
      <c r="P24" s="493"/>
      <c r="Q24" s="101"/>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ht="12.95" customHeight="1" x14ac:dyDescent="0.2">
      <c r="A25" s="115"/>
      <c r="B25" s="68"/>
      <c r="C25" s="67" t="s">
        <v>6</v>
      </c>
      <c r="D25" s="497" t="s">
        <v>7</v>
      </c>
      <c r="E25" s="381"/>
      <c r="F25" s="381"/>
      <c r="G25" s="381"/>
      <c r="H25" s="381"/>
      <c r="I25" s="381"/>
      <c r="J25" s="381"/>
      <c r="K25" s="381"/>
      <c r="L25" s="381"/>
      <c r="M25" s="381"/>
      <c r="N25" s="381"/>
      <c r="O25" s="381"/>
      <c r="P25" s="382"/>
      <c r="Q25" s="101"/>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ht="12.95" customHeight="1" x14ac:dyDescent="0.2">
      <c r="A26" s="115"/>
      <c r="B26" s="68"/>
      <c r="C26" s="70">
        <v>36608</v>
      </c>
      <c r="D26" s="498"/>
      <c r="E26" s="492"/>
      <c r="F26" s="492"/>
      <c r="G26" s="492"/>
      <c r="H26" s="492"/>
      <c r="I26" s="492"/>
      <c r="J26" s="492"/>
      <c r="K26" s="492"/>
      <c r="L26" s="492"/>
      <c r="M26" s="492"/>
      <c r="N26" s="492"/>
      <c r="O26" s="492"/>
      <c r="P26" s="493"/>
      <c r="Q26" s="101"/>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2.95" customHeight="1" x14ac:dyDescent="0.2">
      <c r="A27" s="115"/>
      <c r="B27" s="68"/>
      <c r="C27" s="173" t="s">
        <v>69</v>
      </c>
      <c r="D27" s="497" t="s">
        <v>5</v>
      </c>
      <c r="E27" s="381"/>
      <c r="F27" s="381"/>
      <c r="G27" s="381"/>
      <c r="H27" s="381"/>
      <c r="I27" s="381"/>
      <c r="J27" s="381"/>
      <c r="K27" s="381"/>
      <c r="L27" s="381"/>
      <c r="M27" s="381"/>
      <c r="N27" s="381"/>
      <c r="O27" s="381"/>
      <c r="P27" s="382"/>
      <c r="Q27" s="101"/>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2.95" customHeight="1" x14ac:dyDescent="0.2">
      <c r="A28" s="115"/>
      <c r="B28" s="68"/>
      <c r="C28" s="72">
        <v>36644</v>
      </c>
      <c r="D28" s="499"/>
      <c r="E28" s="381"/>
      <c r="F28" s="381"/>
      <c r="G28" s="381"/>
      <c r="H28" s="381"/>
      <c r="I28" s="381"/>
      <c r="J28" s="381"/>
      <c r="K28" s="381"/>
      <c r="L28" s="381"/>
      <c r="M28" s="381"/>
      <c r="N28" s="381"/>
      <c r="O28" s="381"/>
      <c r="P28" s="382"/>
      <c r="Q28" s="101"/>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2.95" customHeight="1" x14ac:dyDescent="0.2">
      <c r="A29" s="115"/>
      <c r="B29" s="68"/>
      <c r="C29" s="173" t="s">
        <v>37</v>
      </c>
      <c r="D29" s="494" t="s">
        <v>38</v>
      </c>
      <c r="E29" s="495"/>
      <c r="F29" s="495"/>
      <c r="G29" s="495"/>
      <c r="H29" s="495"/>
      <c r="I29" s="495"/>
      <c r="J29" s="495"/>
      <c r="K29" s="495"/>
      <c r="L29" s="495"/>
      <c r="M29" s="495"/>
      <c r="N29" s="495"/>
      <c r="O29" s="495"/>
      <c r="P29" s="496"/>
      <c r="Q29" s="101"/>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72">
        <v>37243</v>
      </c>
      <c r="D30" s="499"/>
      <c r="E30" s="381"/>
      <c r="F30" s="381"/>
      <c r="G30" s="381"/>
      <c r="H30" s="381"/>
      <c r="I30" s="381"/>
      <c r="J30" s="381"/>
      <c r="K30" s="381"/>
      <c r="L30" s="381"/>
      <c r="M30" s="381"/>
      <c r="N30" s="381"/>
      <c r="O30" s="381"/>
      <c r="P30" s="382"/>
      <c r="Q30" s="101"/>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12.95" customHeight="1" x14ac:dyDescent="0.2">
      <c r="A31" s="115"/>
      <c r="B31" s="68"/>
      <c r="C31" s="173" t="s">
        <v>82</v>
      </c>
      <c r="D31" s="494" t="s">
        <v>83</v>
      </c>
      <c r="E31" s="495"/>
      <c r="F31" s="495"/>
      <c r="G31" s="495"/>
      <c r="H31" s="495"/>
      <c r="I31" s="495"/>
      <c r="J31" s="495"/>
      <c r="K31" s="495"/>
      <c r="L31" s="495"/>
      <c r="M31" s="495"/>
      <c r="N31" s="495"/>
      <c r="O31" s="495"/>
      <c r="P31" s="496"/>
      <c r="Q31" s="10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ht="12.95" customHeight="1" x14ac:dyDescent="0.2">
      <c r="A32" s="115"/>
      <c r="B32" s="68"/>
      <c r="C32" s="72">
        <v>37608</v>
      </c>
      <c r="D32" s="499"/>
      <c r="E32" s="381"/>
      <c r="F32" s="381"/>
      <c r="G32" s="381"/>
      <c r="H32" s="381"/>
      <c r="I32" s="381"/>
      <c r="J32" s="381"/>
      <c r="K32" s="381"/>
      <c r="L32" s="381"/>
      <c r="M32" s="381"/>
      <c r="N32" s="381"/>
      <c r="O32" s="381"/>
      <c r="P32" s="382"/>
      <c r="Q32" s="101"/>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2.95" customHeight="1" x14ac:dyDescent="0.2">
      <c r="A33" s="115"/>
      <c r="B33" s="68"/>
      <c r="C33" s="173" t="s">
        <v>17</v>
      </c>
      <c r="D33" s="494" t="s">
        <v>56</v>
      </c>
      <c r="E33" s="495"/>
      <c r="F33" s="495"/>
      <c r="G33" s="495"/>
      <c r="H33" s="495"/>
      <c r="I33" s="495"/>
      <c r="J33" s="495"/>
      <c r="K33" s="495"/>
      <c r="L33" s="495"/>
      <c r="M33" s="495"/>
      <c r="N33" s="495"/>
      <c r="O33" s="495"/>
      <c r="P33" s="496"/>
      <c r="Q33" s="101"/>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2.95" customHeight="1" x14ac:dyDescent="0.2">
      <c r="A34" s="115"/>
      <c r="B34" s="68"/>
      <c r="C34" s="72">
        <v>37964</v>
      </c>
      <c r="D34" s="500" t="s">
        <v>57</v>
      </c>
      <c r="E34" s="492"/>
      <c r="F34" s="492"/>
      <c r="G34" s="492"/>
      <c r="H34" s="492"/>
      <c r="I34" s="492"/>
      <c r="J34" s="492"/>
      <c r="K34" s="492"/>
      <c r="L34" s="492"/>
      <c r="M34" s="492"/>
      <c r="N34" s="492"/>
      <c r="O34" s="492"/>
      <c r="P34" s="493"/>
      <c r="Q34" s="101"/>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2.95" customHeight="1" x14ac:dyDescent="0.2">
      <c r="A35" s="115"/>
      <c r="B35" s="68"/>
      <c r="C35" s="176" t="s">
        <v>78</v>
      </c>
      <c r="D35" s="501" t="s">
        <v>109</v>
      </c>
      <c r="E35" s="381"/>
      <c r="F35" s="381"/>
      <c r="G35" s="381"/>
      <c r="H35" s="381"/>
      <c r="I35" s="381"/>
      <c r="J35" s="381"/>
      <c r="K35" s="381"/>
      <c r="L35" s="381"/>
      <c r="M35" s="381"/>
      <c r="N35" s="381"/>
      <c r="O35" s="381"/>
      <c r="P35" s="382"/>
      <c r="Q35" s="101"/>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2.95" customHeight="1" x14ac:dyDescent="0.2">
      <c r="A36" s="115"/>
      <c r="B36" s="68"/>
      <c r="C36" s="72">
        <v>37992</v>
      </c>
      <c r="D36" s="508"/>
      <c r="E36" s="381"/>
      <c r="F36" s="381"/>
      <c r="G36" s="381"/>
      <c r="H36" s="381"/>
      <c r="I36" s="381"/>
      <c r="J36" s="381"/>
      <c r="K36" s="381"/>
      <c r="L36" s="381"/>
      <c r="M36" s="381"/>
      <c r="N36" s="381"/>
      <c r="O36" s="381"/>
      <c r="P36" s="382"/>
      <c r="Q36" s="101"/>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2.95" customHeight="1" x14ac:dyDescent="0.2">
      <c r="A37" s="115"/>
      <c r="B37" s="68"/>
      <c r="C37" s="175" t="s">
        <v>108</v>
      </c>
      <c r="D37" s="509" t="s">
        <v>110</v>
      </c>
      <c r="E37" s="495"/>
      <c r="F37" s="495"/>
      <c r="G37" s="495"/>
      <c r="H37" s="495"/>
      <c r="I37" s="495"/>
      <c r="J37" s="495"/>
      <c r="K37" s="495"/>
      <c r="L37" s="495"/>
      <c r="M37" s="495"/>
      <c r="N37" s="495"/>
      <c r="O37" s="495"/>
      <c r="P37" s="496"/>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2.95" customHeight="1" x14ac:dyDescent="0.2">
      <c r="A38" s="115"/>
      <c r="B38" s="68"/>
      <c r="C38" s="174">
        <v>37993</v>
      </c>
      <c r="D38" s="510"/>
      <c r="E38" s="492"/>
      <c r="F38" s="492"/>
      <c r="G38" s="492"/>
      <c r="H38" s="492"/>
      <c r="I38" s="492"/>
      <c r="J38" s="492"/>
      <c r="K38" s="492"/>
      <c r="L38" s="492"/>
      <c r="M38" s="492"/>
      <c r="N38" s="492"/>
      <c r="O38" s="492"/>
      <c r="P38" s="493"/>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2.95" customHeight="1" x14ac:dyDescent="0.2">
      <c r="A39" s="115"/>
      <c r="B39" s="68"/>
      <c r="C39" s="173" t="s">
        <v>31</v>
      </c>
      <c r="D39" s="508" t="s">
        <v>32</v>
      </c>
      <c r="E39" s="381"/>
      <c r="F39" s="381"/>
      <c r="G39" s="381"/>
      <c r="H39" s="381"/>
      <c r="I39" s="381"/>
      <c r="J39" s="381"/>
      <c r="K39" s="381"/>
      <c r="L39" s="381"/>
      <c r="M39" s="381"/>
      <c r="N39" s="381"/>
      <c r="O39" s="381"/>
      <c r="P39" s="382"/>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2.95" customHeight="1" x14ac:dyDescent="0.2">
      <c r="A40" s="115"/>
      <c r="B40" s="68"/>
      <c r="C40" s="72">
        <v>38034</v>
      </c>
      <c r="D40" s="491"/>
      <c r="E40" s="492"/>
      <c r="F40" s="492"/>
      <c r="G40" s="492"/>
      <c r="H40" s="492"/>
      <c r="I40" s="492"/>
      <c r="J40" s="492"/>
      <c r="K40" s="492"/>
      <c r="L40" s="492"/>
      <c r="M40" s="492"/>
      <c r="N40" s="492"/>
      <c r="O40" s="492"/>
      <c r="P40" s="493"/>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2.95" customHeight="1" x14ac:dyDescent="0.2">
      <c r="A41" s="115"/>
      <c r="B41" s="68"/>
      <c r="C41" s="173" t="s">
        <v>52</v>
      </c>
      <c r="D41" s="490" t="s">
        <v>107</v>
      </c>
      <c r="E41" s="381"/>
      <c r="F41" s="381"/>
      <c r="G41" s="381"/>
      <c r="H41" s="381"/>
      <c r="I41" s="381"/>
      <c r="J41" s="381"/>
      <c r="K41" s="381"/>
      <c r="L41" s="381"/>
      <c r="M41" s="381"/>
      <c r="N41" s="381"/>
      <c r="O41" s="381"/>
      <c r="P41" s="382"/>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2.95" customHeight="1" x14ac:dyDescent="0.2">
      <c r="A42" s="115"/>
      <c r="B42" s="68"/>
      <c r="C42" s="82">
        <v>38329</v>
      </c>
      <c r="D42" s="490" t="s">
        <v>57</v>
      </c>
      <c r="E42" s="381"/>
      <c r="F42" s="381"/>
      <c r="G42" s="381"/>
      <c r="H42" s="381"/>
      <c r="I42" s="381"/>
      <c r="J42" s="381"/>
      <c r="K42" s="381"/>
      <c r="L42" s="381"/>
      <c r="M42" s="381"/>
      <c r="N42" s="381"/>
      <c r="O42" s="381"/>
      <c r="P42" s="382"/>
      <c r="Q42" s="101"/>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2.95" customHeight="1" x14ac:dyDescent="0.2">
      <c r="A43" s="115"/>
      <c r="B43" s="68"/>
      <c r="C43" s="81"/>
      <c r="D43" s="490" t="s">
        <v>43</v>
      </c>
      <c r="E43" s="381"/>
      <c r="F43" s="381"/>
      <c r="G43" s="381"/>
      <c r="H43" s="381"/>
      <c r="I43" s="381"/>
      <c r="J43" s="381"/>
      <c r="K43" s="381"/>
      <c r="L43" s="381"/>
      <c r="M43" s="381"/>
      <c r="N43" s="381"/>
      <c r="O43" s="381"/>
      <c r="P43" s="382"/>
      <c r="Q43" s="101"/>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2.95" customHeight="1" x14ac:dyDescent="0.2">
      <c r="A44" s="115"/>
      <c r="B44" s="68"/>
      <c r="C44" s="173" t="s">
        <v>29</v>
      </c>
      <c r="D44" s="514" t="s">
        <v>28</v>
      </c>
      <c r="E44" s="495"/>
      <c r="F44" s="495"/>
      <c r="G44" s="495"/>
      <c r="H44" s="495"/>
      <c r="I44" s="495"/>
      <c r="J44" s="495"/>
      <c r="K44" s="495"/>
      <c r="L44" s="495"/>
      <c r="M44" s="495"/>
      <c r="N44" s="495"/>
      <c r="O44" s="495"/>
      <c r="P44" s="496"/>
      <c r="Q44" s="101"/>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2.95" customHeight="1" x14ac:dyDescent="0.2">
      <c r="A45" s="115"/>
      <c r="B45" s="68"/>
      <c r="C45" s="72">
        <v>38695</v>
      </c>
      <c r="D45" s="490" t="s">
        <v>68</v>
      </c>
      <c r="E45" s="381"/>
      <c r="F45" s="381"/>
      <c r="G45" s="381"/>
      <c r="H45" s="381"/>
      <c r="I45" s="381"/>
      <c r="J45" s="381"/>
      <c r="K45" s="381"/>
      <c r="L45" s="381"/>
      <c r="M45" s="381"/>
      <c r="N45" s="381"/>
      <c r="O45" s="381"/>
      <c r="P45" s="382"/>
      <c r="Q45" s="101"/>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2.95" customHeight="1" x14ac:dyDescent="0.2">
      <c r="A46" s="115"/>
      <c r="B46" s="68"/>
      <c r="C46" s="173" t="s">
        <v>104</v>
      </c>
      <c r="D46" s="514" t="s">
        <v>102</v>
      </c>
      <c r="E46" s="495"/>
      <c r="F46" s="495"/>
      <c r="G46" s="495"/>
      <c r="H46" s="495"/>
      <c r="I46" s="495"/>
      <c r="J46" s="495"/>
      <c r="K46" s="495"/>
      <c r="L46" s="495"/>
      <c r="M46" s="495"/>
      <c r="N46" s="495"/>
      <c r="O46" s="495"/>
      <c r="P46" s="496"/>
      <c r="Q46" s="101"/>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ht="12.95" customHeight="1" x14ac:dyDescent="0.2">
      <c r="A47" s="115"/>
      <c r="B47" s="68"/>
      <c r="C47" s="82">
        <v>39049</v>
      </c>
      <c r="D47" s="490" t="s">
        <v>103</v>
      </c>
      <c r="E47" s="381"/>
      <c r="F47" s="381"/>
      <c r="G47" s="381"/>
      <c r="H47" s="381"/>
      <c r="I47" s="381"/>
      <c r="J47" s="381"/>
      <c r="K47" s="381"/>
      <c r="L47" s="381"/>
      <c r="M47" s="381"/>
      <c r="N47" s="381"/>
      <c r="O47" s="381"/>
      <c r="P47" s="382"/>
      <c r="Q47" s="101"/>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2.95" customHeight="1" x14ac:dyDescent="0.2">
      <c r="A48" s="115"/>
      <c r="B48" s="68"/>
      <c r="C48" s="81"/>
      <c r="D48" s="491" t="s">
        <v>84</v>
      </c>
      <c r="E48" s="492"/>
      <c r="F48" s="492"/>
      <c r="G48" s="492"/>
      <c r="H48" s="492"/>
      <c r="I48" s="492"/>
      <c r="J48" s="492"/>
      <c r="K48" s="492"/>
      <c r="L48" s="492"/>
      <c r="M48" s="492"/>
      <c r="N48" s="492"/>
      <c r="O48" s="492"/>
      <c r="P48" s="493"/>
      <c r="Q48" s="10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ht="12.95" customHeight="1" x14ac:dyDescent="0.2">
      <c r="A49" s="115"/>
      <c r="B49" s="68"/>
      <c r="C49" s="173" t="s">
        <v>118</v>
      </c>
      <c r="D49" s="514" t="s">
        <v>119</v>
      </c>
      <c r="E49" s="495"/>
      <c r="F49" s="495"/>
      <c r="G49" s="495"/>
      <c r="H49" s="495"/>
      <c r="I49" s="495"/>
      <c r="J49" s="495"/>
      <c r="K49" s="495"/>
      <c r="L49" s="495"/>
      <c r="M49" s="495"/>
      <c r="N49" s="495"/>
      <c r="O49" s="495"/>
      <c r="P49" s="496"/>
      <c r="Q49" s="10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2.95" customHeight="1" x14ac:dyDescent="0.2">
      <c r="A50" s="115"/>
      <c r="B50" s="68"/>
      <c r="C50" s="70">
        <v>39400</v>
      </c>
      <c r="D50" s="491"/>
      <c r="E50" s="492"/>
      <c r="F50" s="492"/>
      <c r="G50" s="492"/>
      <c r="H50" s="492"/>
      <c r="I50" s="492"/>
      <c r="J50" s="492"/>
      <c r="K50" s="492"/>
      <c r="L50" s="492"/>
      <c r="M50" s="492"/>
      <c r="N50" s="492"/>
      <c r="O50" s="492"/>
      <c r="P50" s="493"/>
      <c r="Q50" s="10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ht="12.95" customHeight="1" x14ac:dyDescent="0.2">
      <c r="A51" s="115"/>
      <c r="B51" s="68"/>
      <c r="C51" s="173" t="s">
        <v>120</v>
      </c>
      <c r="D51" s="511" t="s">
        <v>121</v>
      </c>
      <c r="E51" s="512"/>
      <c r="F51" s="512"/>
      <c r="G51" s="512"/>
      <c r="H51" s="512"/>
      <c r="I51" s="512"/>
      <c r="J51" s="512"/>
      <c r="K51" s="512"/>
      <c r="L51" s="512"/>
      <c r="M51" s="512"/>
      <c r="N51" s="512"/>
      <c r="O51" s="512"/>
      <c r="P51" s="513"/>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ht="12.95" customHeight="1" x14ac:dyDescent="0.2">
      <c r="A52" s="115"/>
      <c r="B52" s="68"/>
      <c r="C52" s="70">
        <v>39767</v>
      </c>
      <c r="D52" s="491"/>
      <c r="E52" s="492"/>
      <c r="F52" s="492"/>
      <c r="G52" s="492"/>
      <c r="H52" s="492"/>
      <c r="I52" s="492"/>
      <c r="J52" s="492"/>
      <c r="K52" s="492"/>
      <c r="L52" s="492"/>
      <c r="M52" s="492"/>
      <c r="N52" s="492"/>
      <c r="O52" s="492"/>
      <c r="P52" s="493"/>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ht="12.95" customHeight="1" x14ac:dyDescent="0.2">
      <c r="A53" s="115"/>
      <c r="B53" s="68"/>
      <c r="C53" s="173" t="s">
        <v>123</v>
      </c>
      <c r="D53" s="512" t="s">
        <v>125</v>
      </c>
      <c r="E53" s="512"/>
      <c r="F53" s="512"/>
      <c r="G53" s="512"/>
      <c r="H53" s="512"/>
      <c r="I53" s="512"/>
      <c r="J53" s="512"/>
      <c r="K53" s="512"/>
      <c r="L53" s="512"/>
      <c r="M53" s="512"/>
      <c r="N53" s="512"/>
      <c r="O53" s="512"/>
      <c r="P53" s="513"/>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ht="12.95" customHeight="1" x14ac:dyDescent="0.2">
      <c r="A54" s="115"/>
      <c r="B54" s="68"/>
      <c r="C54" s="253">
        <v>39800</v>
      </c>
      <c r="D54" s="505" t="s">
        <v>124</v>
      </c>
      <c r="E54" s="505"/>
      <c r="F54" s="505"/>
      <c r="G54" s="505"/>
      <c r="H54" s="505"/>
      <c r="I54" s="505"/>
      <c r="J54" s="505"/>
      <c r="K54" s="505"/>
      <c r="L54" s="505"/>
      <c r="M54" s="505"/>
      <c r="N54" s="505"/>
      <c r="O54" s="505"/>
      <c r="P54" s="506"/>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ht="12.95" customHeight="1" x14ac:dyDescent="0.2">
      <c r="A55" s="115"/>
      <c r="B55" s="68"/>
      <c r="C55" s="173" t="s">
        <v>126</v>
      </c>
      <c r="D55" s="254" t="s">
        <v>127</v>
      </c>
      <c r="E55" s="255"/>
      <c r="F55" s="255"/>
      <c r="G55" s="255"/>
      <c r="H55" s="255"/>
      <c r="I55" s="255"/>
      <c r="J55" s="255"/>
      <c r="K55" s="255"/>
      <c r="L55" s="255"/>
      <c r="M55" s="255"/>
      <c r="N55" s="255"/>
      <c r="O55" s="255"/>
      <c r="P55" s="25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ht="12.95" customHeight="1" x14ac:dyDescent="0.2">
      <c r="A56" s="115"/>
      <c r="B56" s="68"/>
      <c r="C56" s="82">
        <v>40152</v>
      </c>
      <c r="D56" s="261" t="s">
        <v>128</v>
      </c>
      <c r="E56" s="262"/>
      <c r="F56" s="262"/>
      <c r="G56" s="262"/>
      <c r="H56" s="262"/>
      <c r="I56" s="262"/>
      <c r="J56" s="262"/>
      <c r="K56" s="262"/>
      <c r="L56" s="262"/>
      <c r="M56" s="262"/>
      <c r="N56" s="262"/>
      <c r="O56" s="263"/>
      <c r="P56" s="264"/>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ht="12.95" customHeight="1" x14ac:dyDescent="0.2">
      <c r="A57" s="115"/>
      <c r="B57" s="68"/>
      <c r="C57" s="67" t="s">
        <v>129</v>
      </c>
      <c r="D57" s="254" t="s">
        <v>130</v>
      </c>
      <c r="E57" s="255"/>
      <c r="F57" s="255"/>
      <c r="G57" s="255"/>
      <c r="H57" s="255"/>
      <c r="I57" s="255"/>
      <c r="J57" s="255"/>
      <c r="K57" s="255"/>
      <c r="L57" s="255"/>
      <c r="M57" s="255"/>
      <c r="N57" s="255"/>
      <c r="O57" s="255"/>
      <c r="P57" s="25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ht="12.95" customHeight="1" x14ac:dyDescent="0.2">
      <c r="A58" s="115"/>
      <c r="B58" s="68"/>
      <c r="C58" s="265">
        <v>40506</v>
      </c>
      <c r="D58" s="261" t="s">
        <v>132</v>
      </c>
      <c r="E58" s="262"/>
      <c r="F58" s="262"/>
      <c r="G58" s="262"/>
      <c r="H58" s="262"/>
      <c r="I58" s="262"/>
      <c r="J58" s="262"/>
      <c r="K58" s="262"/>
      <c r="L58" s="262"/>
      <c r="M58" s="262"/>
      <c r="N58" s="262"/>
      <c r="O58" s="263"/>
      <c r="P58" s="26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ht="12.95" customHeight="1" x14ac:dyDescent="0.2">
      <c r="A59" s="115"/>
      <c r="B59" s="68"/>
      <c r="C59" s="106"/>
      <c r="D59" s="257" t="s">
        <v>131</v>
      </c>
      <c r="E59" s="258"/>
      <c r="F59" s="258"/>
      <c r="G59" s="258"/>
      <c r="H59" s="258"/>
      <c r="I59" s="258"/>
      <c r="J59" s="258"/>
      <c r="K59" s="258"/>
      <c r="L59" s="258"/>
      <c r="M59" s="258"/>
      <c r="N59" s="258"/>
      <c r="O59" s="259"/>
      <c r="P59" s="260"/>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ht="12.95" customHeight="1" x14ac:dyDescent="0.2">
      <c r="A60" s="115"/>
      <c r="B60" s="68"/>
      <c r="C60" s="173" t="s">
        <v>133</v>
      </c>
      <c r="D60" s="511" t="s">
        <v>134</v>
      </c>
      <c r="E60" s="512"/>
      <c r="F60" s="512"/>
      <c r="G60" s="512"/>
      <c r="H60" s="512"/>
      <c r="I60" s="512"/>
      <c r="J60" s="512"/>
      <c r="K60" s="512"/>
      <c r="L60" s="512"/>
      <c r="M60" s="512"/>
      <c r="N60" s="512"/>
      <c r="O60" s="512"/>
      <c r="P60" s="513"/>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ht="12.95" customHeight="1" x14ac:dyDescent="0.2">
      <c r="A61" s="115"/>
      <c r="B61" s="68"/>
      <c r="C61" s="82">
        <v>40878</v>
      </c>
      <c r="D61" s="521" t="s">
        <v>136</v>
      </c>
      <c r="E61" s="522"/>
      <c r="F61" s="522"/>
      <c r="G61" s="522"/>
      <c r="H61" s="522"/>
      <c r="I61" s="522"/>
      <c r="J61" s="522"/>
      <c r="K61" s="522"/>
      <c r="L61" s="522"/>
      <c r="M61" s="522"/>
      <c r="N61" s="522"/>
      <c r="O61" s="522"/>
      <c r="P61" s="503"/>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ht="12.95" customHeight="1" x14ac:dyDescent="0.2">
      <c r="A62" s="115"/>
      <c r="B62" s="68"/>
      <c r="C62" s="81"/>
      <c r="D62" s="507" t="s">
        <v>135</v>
      </c>
      <c r="E62" s="505"/>
      <c r="F62" s="505"/>
      <c r="G62" s="505"/>
      <c r="H62" s="505"/>
      <c r="I62" s="505"/>
      <c r="J62" s="505"/>
      <c r="K62" s="505"/>
      <c r="L62" s="505"/>
      <c r="M62" s="505"/>
      <c r="N62" s="505"/>
      <c r="O62" s="505"/>
      <c r="P62" s="506"/>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ht="12.95" customHeight="1" x14ac:dyDescent="0.2">
      <c r="A63" s="115"/>
      <c r="B63" s="68"/>
      <c r="C63" s="173" t="s">
        <v>137</v>
      </c>
      <c r="D63" s="511" t="s">
        <v>139</v>
      </c>
      <c r="E63" s="512"/>
      <c r="F63" s="512"/>
      <c r="G63" s="512"/>
      <c r="H63" s="512"/>
      <c r="I63" s="512"/>
      <c r="J63" s="512"/>
      <c r="K63" s="512"/>
      <c r="L63" s="512"/>
      <c r="M63" s="512"/>
      <c r="N63" s="512"/>
      <c r="O63" s="512"/>
      <c r="P63" s="513"/>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ht="12.95" customHeight="1" x14ac:dyDescent="0.2">
      <c r="A64" s="115"/>
      <c r="B64" s="68"/>
      <c r="C64" s="72">
        <v>41257</v>
      </c>
      <c r="D64" s="507" t="s">
        <v>138</v>
      </c>
      <c r="E64" s="505"/>
      <c r="F64" s="505"/>
      <c r="G64" s="505"/>
      <c r="H64" s="505"/>
      <c r="I64" s="505"/>
      <c r="J64" s="505"/>
      <c r="K64" s="505"/>
      <c r="L64" s="505"/>
      <c r="M64" s="505"/>
      <c r="N64" s="505"/>
      <c r="O64" s="505"/>
      <c r="P64" s="506"/>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ht="12.95" customHeight="1" x14ac:dyDescent="0.2">
      <c r="A65" s="115"/>
      <c r="B65" s="68"/>
      <c r="C65" s="173" t="s">
        <v>140</v>
      </c>
      <c r="D65" s="511" t="s">
        <v>141</v>
      </c>
      <c r="E65" s="512"/>
      <c r="F65" s="512"/>
      <c r="G65" s="512"/>
      <c r="H65" s="512"/>
      <c r="I65" s="512"/>
      <c r="J65" s="512"/>
      <c r="K65" s="512"/>
      <c r="L65" s="512"/>
      <c r="M65" s="512"/>
      <c r="N65" s="512"/>
      <c r="O65" s="512"/>
      <c r="P65" s="513"/>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ht="12.95" customHeight="1" x14ac:dyDescent="0.2">
      <c r="A66" s="115"/>
      <c r="B66" s="68"/>
      <c r="C66" s="82">
        <v>41622</v>
      </c>
      <c r="D66" s="525" t="s">
        <v>142</v>
      </c>
      <c r="E66" s="502"/>
      <c r="F66" s="502"/>
      <c r="G66" s="502"/>
      <c r="H66" s="502"/>
      <c r="I66" s="502"/>
      <c r="J66" s="502"/>
      <c r="K66" s="502"/>
      <c r="L66" s="502"/>
      <c r="M66" s="502"/>
      <c r="N66" s="502"/>
      <c r="O66" s="502"/>
      <c r="P66" s="503"/>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ht="12.95" customHeight="1" x14ac:dyDescent="0.2">
      <c r="A67" s="115"/>
      <c r="B67" s="68"/>
      <c r="C67" s="72"/>
      <c r="D67" s="507" t="s">
        <v>144</v>
      </c>
      <c r="E67" s="505"/>
      <c r="F67" s="505"/>
      <c r="G67" s="505"/>
      <c r="H67" s="505"/>
      <c r="I67" s="505"/>
      <c r="J67" s="505"/>
      <c r="K67" s="505"/>
      <c r="L67" s="505"/>
      <c r="M67" s="505"/>
      <c r="N67" s="505"/>
      <c r="O67" s="505"/>
      <c r="P67" s="506"/>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73" t="s">
        <v>156</v>
      </c>
      <c r="D68" s="515" t="s">
        <v>157</v>
      </c>
      <c r="E68" s="512"/>
      <c r="F68" s="512"/>
      <c r="G68" s="512"/>
      <c r="H68" s="512"/>
      <c r="I68" s="512"/>
      <c r="J68" s="512"/>
      <c r="K68" s="512"/>
      <c r="L68" s="512"/>
      <c r="M68" s="512"/>
      <c r="N68" s="512"/>
      <c r="O68" s="512"/>
      <c r="P68" s="513"/>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301">
        <v>41971</v>
      </c>
      <c r="D69" s="483" t="s">
        <v>158</v>
      </c>
      <c r="E69" s="502"/>
      <c r="F69" s="502"/>
      <c r="G69" s="502"/>
      <c r="H69" s="502"/>
      <c r="I69" s="502"/>
      <c r="J69" s="502"/>
      <c r="K69" s="502"/>
      <c r="L69" s="502"/>
      <c r="M69" s="502"/>
      <c r="N69" s="502"/>
      <c r="O69" s="502"/>
      <c r="P69" s="503"/>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72"/>
      <c r="D70" s="504" t="s">
        <v>159</v>
      </c>
      <c r="E70" s="505"/>
      <c r="F70" s="505"/>
      <c r="G70" s="505"/>
      <c r="H70" s="505"/>
      <c r="I70" s="505"/>
      <c r="J70" s="505"/>
      <c r="K70" s="505"/>
      <c r="L70" s="505"/>
      <c r="M70" s="505"/>
      <c r="N70" s="505"/>
      <c r="O70" s="505"/>
      <c r="P70" s="506"/>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173" t="s">
        <v>168</v>
      </c>
      <c r="D71" s="515" t="s">
        <v>169</v>
      </c>
      <c r="E71" s="512"/>
      <c r="F71" s="512"/>
      <c r="G71" s="512"/>
      <c r="H71" s="512"/>
      <c r="I71" s="512"/>
      <c r="J71" s="512"/>
      <c r="K71" s="512"/>
      <c r="L71" s="512"/>
      <c r="M71" s="512"/>
      <c r="N71" s="512"/>
      <c r="O71" s="512"/>
      <c r="P71" s="513"/>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301">
        <v>42356</v>
      </c>
      <c r="D72" s="312" t="s">
        <v>179</v>
      </c>
      <c r="E72" s="311"/>
      <c r="F72" s="311"/>
      <c r="G72" s="311"/>
      <c r="H72" s="311"/>
      <c r="I72" s="311"/>
      <c r="J72" s="311"/>
      <c r="K72" s="311"/>
      <c r="L72" s="311"/>
      <c r="M72" s="311"/>
      <c r="N72" s="311"/>
      <c r="O72" s="311"/>
      <c r="P72" s="310"/>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313" t="s">
        <v>178</v>
      </c>
      <c r="D73" s="483" t="s">
        <v>173</v>
      </c>
      <c r="E73" s="484"/>
      <c r="F73" s="484"/>
      <c r="G73" s="484"/>
      <c r="H73" s="484"/>
      <c r="I73" s="484"/>
      <c r="J73" s="484"/>
      <c r="K73" s="484"/>
      <c r="L73" s="484"/>
      <c r="M73" s="484"/>
      <c r="N73" s="484"/>
      <c r="O73" s="484"/>
      <c r="P73" s="485"/>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ht="12.75" customHeight="1" x14ac:dyDescent="0.2">
      <c r="A74" s="115"/>
      <c r="B74" s="68"/>
      <c r="C74" s="301"/>
      <c r="D74" s="483" t="s">
        <v>174</v>
      </c>
      <c r="E74" s="484"/>
      <c r="F74" s="484"/>
      <c r="G74" s="484"/>
      <c r="H74" s="484"/>
      <c r="I74" s="484"/>
      <c r="J74" s="484"/>
      <c r="K74" s="484"/>
      <c r="L74" s="484"/>
      <c r="M74" s="484"/>
      <c r="N74" s="484"/>
      <c r="O74" s="484"/>
      <c r="P74" s="485"/>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ht="12.75" customHeight="1" x14ac:dyDescent="0.2">
      <c r="A75" s="115"/>
      <c r="B75" s="68"/>
      <c r="C75" s="301"/>
      <c r="D75" s="486" t="s">
        <v>175</v>
      </c>
      <c r="E75" s="523"/>
      <c r="F75" s="523"/>
      <c r="G75" s="523"/>
      <c r="H75" s="523"/>
      <c r="I75" s="523"/>
      <c r="J75" s="523"/>
      <c r="K75" s="523"/>
      <c r="L75" s="523"/>
      <c r="M75" s="523"/>
      <c r="N75" s="523"/>
      <c r="O75" s="523"/>
      <c r="P75" s="524"/>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1"/>
      <c r="D76" s="486" t="s">
        <v>176</v>
      </c>
      <c r="E76" s="523"/>
      <c r="F76" s="523"/>
      <c r="G76" s="523"/>
      <c r="H76" s="523"/>
      <c r="I76" s="523"/>
      <c r="J76" s="523"/>
      <c r="K76" s="523"/>
      <c r="L76" s="523"/>
      <c r="M76" s="523"/>
      <c r="N76" s="523"/>
      <c r="O76" s="523"/>
      <c r="P76" s="524"/>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82"/>
      <c r="D77" s="486" t="s">
        <v>177</v>
      </c>
      <c r="E77" s="487"/>
      <c r="F77" s="487"/>
      <c r="G77" s="487"/>
      <c r="H77" s="487"/>
      <c r="I77" s="487"/>
      <c r="J77" s="487"/>
      <c r="K77" s="487"/>
      <c r="L77" s="487"/>
      <c r="M77" s="487"/>
      <c r="N77" s="487"/>
      <c r="O77" s="487"/>
      <c r="P77" s="48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67" t="s">
        <v>180</v>
      </c>
      <c r="D78" s="515" t="s">
        <v>183</v>
      </c>
      <c r="E78" s="516"/>
      <c r="F78" s="516"/>
      <c r="G78" s="516"/>
      <c r="H78" s="516"/>
      <c r="I78" s="516"/>
      <c r="J78" s="516"/>
      <c r="K78" s="516"/>
      <c r="L78" s="516"/>
      <c r="M78" s="516"/>
      <c r="N78" s="516"/>
      <c r="O78" s="516"/>
      <c r="P78" s="517"/>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316">
        <v>42669</v>
      </c>
      <c r="D79" s="483" t="s">
        <v>173</v>
      </c>
      <c r="E79" s="484"/>
      <c r="F79" s="484"/>
      <c r="G79" s="484"/>
      <c r="H79" s="484"/>
      <c r="I79" s="484"/>
      <c r="J79" s="484"/>
      <c r="K79" s="484"/>
      <c r="L79" s="484"/>
      <c r="M79" s="484"/>
      <c r="N79" s="484"/>
      <c r="O79" s="484"/>
      <c r="P79" s="485"/>
      <c r="Q79" s="101"/>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317" t="s">
        <v>181</v>
      </c>
      <c r="D80" s="518" t="s">
        <v>182</v>
      </c>
      <c r="E80" s="519"/>
      <c r="F80" s="519"/>
      <c r="G80" s="519"/>
      <c r="H80" s="519"/>
      <c r="I80" s="519"/>
      <c r="J80" s="519"/>
      <c r="K80" s="519"/>
      <c r="L80" s="519"/>
      <c r="M80" s="519"/>
      <c r="N80" s="519"/>
      <c r="O80" s="519"/>
      <c r="P80" s="520"/>
      <c r="Q80" s="101"/>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67" t="s">
        <v>187</v>
      </c>
      <c r="D81" s="515" t="s">
        <v>188</v>
      </c>
      <c r="E81" s="516"/>
      <c r="F81" s="516"/>
      <c r="G81" s="516"/>
      <c r="H81" s="516"/>
      <c r="I81" s="516"/>
      <c r="J81" s="516"/>
      <c r="K81" s="516"/>
      <c r="L81" s="516"/>
      <c r="M81" s="516"/>
      <c r="N81" s="516"/>
      <c r="O81" s="516"/>
      <c r="P81" s="517"/>
      <c r="Q81" s="101"/>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316">
        <v>43070</v>
      </c>
      <c r="D82" s="483" t="s">
        <v>173</v>
      </c>
      <c r="E82" s="484"/>
      <c r="F82" s="484"/>
      <c r="G82" s="484"/>
      <c r="H82" s="484"/>
      <c r="I82" s="484"/>
      <c r="J82" s="484"/>
      <c r="K82" s="484"/>
      <c r="L82" s="484"/>
      <c r="M82" s="484"/>
      <c r="N82" s="484"/>
      <c r="O82" s="484"/>
      <c r="P82" s="485"/>
      <c r="Q82" s="101"/>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317" t="s">
        <v>181</v>
      </c>
      <c r="D83" s="518" t="s">
        <v>189</v>
      </c>
      <c r="E83" s="519"/>
      <c r="F83" s="519"/>
      <c r="G83" s="519"/>
      <c r="H83" s="519"/>
      <c r="I83" s="519"/>
      <c r="J83" s="519"/>
      <c r="K83" s="519"/>
      <c r="L83" s="519"/>
      <c r="M83" s="519"/>
      <c r="N83" s="519"/>
      <c r="O83" s="519"/>
      <c r="P83" s="520"/>
      <c r="Q83" s="10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2"/>
      <c r="D84" s="2"/>
      <c r="E84" s="2"/>
      <c r="F84" s="2"/>
      <c r="G84" s="2"/>
      <c r="H84" s="2"/>
      <c r="I84" s="2"/>
      <c r="J84" s="2"/>
      <c r="K84" s="2"/>
      <c r="L84" s="2"/>
      <c r="M84" s="2"/>
      <c r="N84" s="2"/>
      <c r="O84" s="2"/>
      <c r="P84" s="2"/>
      <c r="Q84" s="10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68"/>
      <c r="C85" s="2"/>
      <c r="D85" s="2"/>
      <c r="E85" s="2"/>
      <c r="F85" s="2"/>
      <c r="G85" s="2"/>
      <c r="H85" s="2"/>
      <c r="I85" s="2"/>
      <c r="J85" s="2"/>
      <c r="K85" s="2"/>
      <c r="L85" s="2"/>
      <c r="M85" s="2"/>
      <c r="N85" s="2"/>
      <c r="O85" s="2"/>
      <c r="P85" s="2"/>
      <c r="Q85" s="101"/>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68"/>
      <c r="C86" s="2"/>
      <c r="D86" s="2"/>
      <c r="E86" s="2"/>
      <c r="F86" s="2"/>
      <c r="G86" s="2"/>
      <c r="H86" s="2"/>
      <c r="I86" s="2"/>
      <c r="J86" s="2"/>
      <c r="K86" s="2"/>
      <c r="L86" s="2"/>
      <c r="M86" s="2"/>
      <c r="N86" s="2"/>
      <c r="O86" s="2"/>
      <c r="P86" s="2"/>
      <c r="Q86" s="101"/>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68"/>
      <c r="C87" s="28"/>
      <c r="D87" s="28"/>
      <c r="E87" s="28"/>
      <c r="F87" s="28"/>
      <c r="G87" s="28"/>
      <c r="H87" s="28"/>
      <c r="I87" s="28"/>
      <c r="J87" s="28"/>
      <c r="K87" s="28"/>
      <c r="L87" s="28"/>
      <c r="M87" s="28"/>
      <c r="N87" s="28"/>
      <c r="O87" s="2"/>
      <c r="P87" s="2"/>
      <c r="Q87" s="101"/>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68"/>
      <c r="C88" s="28"/>
      <c r="D88" s="28"/>
      <c r="E88" s="28"/>
      <c r="F88" s="28"/>
      <c r="G88" s="28"/>
      <c r="H88" s="28"/>
      <c r="I88" s="28"/>
      <c r="J88" s="28"/>
      <c r="K88" s="28"/>
      <c r="L88" s="28"/>
      <c r="M88" s="28"/>
      <c r="N88" s="28"/>
      <c r="O88" s="2"/>
      <c r="P88" s="2"/>
      <c r="Q88" s="101"/>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94"/>
      <c r="C89" s="96"/>
      <c r="D89" s="96"/>
      <c r="E89" s="96"/>
      <c r="F89" s="96"/>
      <c r="G89" s="96"/>
      <c r="H89" s="96"/>
      <c r="I89" s="96"/>
      <c r="J89" s="96"/>
      <c r="K89" s="96"/>
      <c r="L89" s="96"/>
      <c r="M89" s="96"/>
      <c r="N89" s="96"/>
      <c r="O89" s="84"/>
      <c r="P89" s="84"/>
      <c r="Q89" s="138"/>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5"/>
      <c r="J90" s="115"/>
      <c r="K90" s="115"/>
      <c r="L90" s="115"/>
      <c r="M90" s="115"/>
      <c r="N90" s="115"/>
      <c r="O90" s="115"/>
      <c r="P90" s="115"/>
      <c r="Q90" s="129"/>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row r="123" spans="1:40" x14ac:dyDescent="0.2">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row>
    <row r="124" spans="1:40" x14ac:dyDescent="0.2">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row>
    <row r="125" spans="1:40" x14ac:dyDescent="0.2">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row>
    <row r="126" spans="1:40" x14ac:dyDescent="0.2">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row>
    <row r="127" spans="1:40" x14ac:dyDescent="0.2">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row>
    <row r="128" spans="1:40" x14ac:dyDescent="0.2">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row>
    <row r="129" spans="1:40" x14ac:dyDescent="0.2">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row>
    <row r="130" spans="1:40" x14ac:dyDescent="0.2">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row>
    <row r="131" spans="1:40" x14ac:dyDescent="0.2">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row>
    <row r="132" spans="1:40" x14ac:dyDescent="0.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row>
    <row r="133" spans="1:40" x14ac:dyDescent="0.2">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row>
    <row r="134" spans="1:40"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row>
    <row r="135" spans="1:40" x14ac:dyDescent="0.2">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row>
    <row r="136" spans="1:40" x14ac:dyDescent="0.2">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row>
    <row r="137" spans="1:40" x14ac:dyDescent="0.2">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row>
    <row r="138" spans="1:40" x14ac:dyDescent="0.2">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row>
    <row r="139" spans="1:40" x14ac:dyDescent="0.2">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row>
    <row r="140" spans="1:40" x14ac:dyDescent="0.2">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row>
    <row r="141" spans="1:40" x14ac:dyDescent="0.2">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row>
    <row r="142" spans="1:40" x14ac:dyDescent="0.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row>
    <row r="143" spans="1:40" x14ac:dyDescent="0.2">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row>
    <row r="144" spans="1:40" x14ac:dyDescent="0.2">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row>
    <row r="145" spans="1:40" x14ac:dyDescent="0.2">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row>
    <row r="146" spans="1:40" x14ac:dyDescent="0.2">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row>
    <row r="147" spans="1:40" x14ac:dyDescent="0.2">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row>
    <row r="148" spans="1:40" x14ac:dyDescent="0.2">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row>
    <row r="149" spans="1:40" x14ac:dyDescent="0.2">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row>
    <row r="150" spans="1:40" x14ac:dyDescent="0.2">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row>
    <row r="151" spans="1:40" x14ac:dyDescent="0.2">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row>
    <row r="152" spans="1:40" x14ac:dyDescent="0.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row>
    <row r="153" spans="1:40" x14ac:dyDescent="0.2">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row>
    <row r="154" spans="1:40" x14ac:dyDescent="0.2">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row>
    <row r="155" spans="1:40" x14ac:dyDescent="0.2">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row>
    <row r="156" spans="1:40" x14ac:dyDescent="0.2">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row>
    <row r="157" spans="1:40" x14ac:dyDescent="0.2">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row>
    <row r="158" spans="1:40" x14ac:dyDescent="0.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row>
    <row r="159" spans="1:40" x14ac:dyDescent="0.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row>
    <row r="160" spans="1:40" x14ac:dyDescent="0.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row>
    <row r="161" spans="1:40" x14ac:dyDescent="0.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row>
    <row r="162" spans="1:40" x14ac:dyDescent="0.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row>
    <row r="163" spans="1:40" x14ac:dyDescent="0.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row>
    <row r="164" spans="1:40" x14ac:dyDescent="0.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row>
    <row r="165" spans="1:40" x14ac:dyDescent="0.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row>
    <row r="166" spans="1:40" x14ac:dyDescent="0.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row>
    <row r="167" spans="1:40" x14ac:dyDescent="0.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row>
    <row r="168" spans="1:40" x14ac:dyDescent="0.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row>
    <row r="169" spans="1:40" x14ac:dyDescent="0.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row>
    <row r="170" spans="1:40" x14ac:dyDescent="0.2">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row>
    <row r="171" spans="1:40" x14ac:dyDescent="0.2">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row>
    <row r="172" spans="1:40"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row>
    <row r="173" spans="1:40" x14ac:dyDescent="0.2">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row>
    <row r="174" spans="1:40" x14ac:dyDescent="0.2">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row>
    <row r="175" spans="1:40" x14ac:dyDescent="0.2">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row>
    <row r="176" spans="1:40" x14ac:dyDescent="0.2">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row>
    <row r="177" spans="1:40" x14ac:dyDescent="0.2">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row>
    <row r="178" spans="1:40" x14ac:dyDescent="0.2">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row>
    <row r="179" spans="1:40" x14ac:dyDescent="0.2">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row>
    <row r="180" spans="1:40" x14ac:dyDescent="0.2">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row>
    <row r="181" spans="1:40" x14ac:dyDescent="0.2">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row>
    <row r="182" spans="1:40" x14ac:dyDescent="0.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row>
    <row r="183" spans="1:40" x14ac:dyDescent="0.2">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row>
    <row r="184" spans="1:40" x14ac:dyDescent="0.2">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row>
    <row r="185" spans="1:40" x14ac:dyDescent="0.2">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row>
    <row r="186" spans="1:40" x14ac:dyDescent="0.2">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row>
    <row r="187" spans="1:40" x14ac:dyDescent="0.2">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row>
    <row r="188" spans="1:40" x14ac:dyDescent="0.2">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row>
    <row r="189" spans="1:40" x14ac:dyDescent="0.2">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row>
    <row r="190" spans="1:40" x14ac:dyDescent="0.2">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row>
    <row r="191" spans="1:40" x14ac:dyDescent="0.2">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row>
    <row r="192" spans="1:40" x14ac:dyDescent="0.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row>
    <row r="193" spans="1:40" x14ac:dyDescent="0.2">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row>
    <row r="194" spans="1:40" x14ac:dyDescent="0.2">
      <c r="A194" s="115"/>
      <c r="B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row>
    <row r="195" spans="1:40" x14ac:dyDescent="0.2">
      <c r="A195" s="115"/>
      <c r="B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row>
  </sheetData>
  <mergeCells count="64">
    <mergeCell ref="D81:P81"/>
    <mergeCell ref="D82:P82"/>
    <mergeCell ref="D83:P83"/>
    <mergeCell ref="D60:P60"/>
    <mergeCell ref="D61:P61"/>
    <mergeCell ref="D68:P68"/>
    <mergeCell ref="D75:P75"/>
    <mergeCell ref="D76:P76"/>
    <mergeCell ref="D65:P65"/>
    <mergeCell ref="D66:P66"/>
    <mergeCell ref="D67:P67"/>
    <mergeCell ref="D78:P78"/>
    <mergeCell ref="D79:P79"/>
    <mergeCell ref="D80:P80"/>
    <mergeCell ref="D71:P71"/>
    <mergeCell ref="D73:P73"/>
    <mergeCell ref="D50:P50"/>
    <mergeCell ref="D51:P51"/>
    <mergeCell ref="D43:P43"/>
    <mergeCell ref="D44:P44"/>
    <mergeCell ref="D45:P45"/>
    <mergeCell ref="D46:P46"/>
    <mergeCell ref="D69:P69"/>
    <mergeCell ref="D70:P70"/>
    <mergeCell ref="D62:P62"/>
    <mergeCell ref="D36:P36"/>
    <mergeCell ref="D37:P37"/>
    <mergeCell ref="D38:P38"/>
    <mergeCell ref="D39:P39"/>
    <mergeCell ref="D40:P40"/>
    <mergeCell ref="D63:P63"/>
    <mergeCell ref="D64:P64"/>
    <mergeCell ref="D53:P53"/>
    <mergeCell ref="D54:P54"/>
    <mergeCell ref="D41:P41"/>
    <mergeCell ref="D42:P42"/>
    <mergeCell ref="D52:P52"/>
    <mergeCell ref="D49:P49"/>
    <mergeCell ref="D31:P31"/>
    <mergeCell ref="D32:P32"/>
    <mergeCell ref="D33:P33"/>
    <mergeCell ref="D34:P34"/>
    <mergeCell ref="D35:P35"/>
    <mergeCell ref="D26:P26"/>
    <mergeCell ref="D27:P27"/>
    <mergeCell ref="D28:P28"/>
    <mergeCell ref="D29:P29"/>
    <mergeCell ref="D30:P30"/>
    <mergeCell ref="D74:P74"/>
    <mergeCell ref="D77:P77"/>
    <mergeCell ref="C10:D10"/>
    <mergeCell ref="D47:P47"/>
    <mergeCell ref="D48:P48"/>
    <mergeCell ref="D15:P15"/>
    <mergeCell ref="D16:P16"/>
    <mergeCell ref="D17:P17"/>
    <mergeCell ref="D18:P18"/>
    <mergeCell ref="D19:P19"/>
    <mergeCell ref="D20:P20"/>
    <mergeCell ref="D21:P21"/>
    <mergeCell ref="D22:P22"/>
    <mergeCell ref="D23:P23"/>
    <mergeCell ref="D24:P24"/>
    <mergeCell ref="D25:P25"/>
  </mergeCells>
  <phoneticPr fontId="4" type="noConversion"/>
  <printOptions horizontalCentered="1"/>
  <pageMargins left="0.39000000000000007" right="0.39000000000000007" top="0.31" bottom="0.59" header="0.25" footer="0.57000000000000006"/>
  <pageSetup paperSize="9" scale="66" orientation="portrait" horizontalDpi="4294967292" verticalDpi="4294967292"/>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K12"/>
  <sheetViews>
    <sheetView workbookViewId="0">
      <selection activeCell="B4" sqref="B4"/>
    </sheetView>
  </sheetViews>
  <sheetFormatPr defaultColWidth="11" defaultRowHeight="12.75" x14ac:dyDescent="0.2"/>
  <cols>
    <col min="2" max="2" width="10.625" bestFit="1" customWidth="1"/>
    <col min="3" max="3" width="12.125" bestFit="1" customWidth="1"/>
  </cols>
  <sheetData>
    <row r="1" spans="1:11" x14ac:dyDescent="0.2">
      <c r="A1" s="39" t="s">
        <v>122</v>
      </c>
      <c r="B1" s="39" t="s">
        <v>1</v>
      </c>
      <c r="C1" s="39" t="s">
        <v>2</v>
      </c>
    </row>
    <row r="2" spans="1:11" x14ac:dyDescent="0.2">
      <c r="A2" t="s">
        <v>55</v>
      </c>
      <c r="B2" s="163">
        <v>2022</v>
      </c>
      <c r="C2" s="211" t="s">
        <v>171</v>
      </c>
    </row>
    <row r="3" spans="1:11" x14ac:dyDescent="0.2">
      <c r="A3" t="s">
        <v>73</v>
      </c>
      <c r="B3" s="168">
        <f>DATEVALUE("3 jan 2022")</f>
        <v>43102</v>
      </c>
      <c r="C3" s="211" t="s">
        <v>172</v>
      </c>
      <c r="H3" s="305"/>
      <c r="I3" s="305"/>
      <c r="J3" s="309"/>
    </row>
    <row r="4" spans="1:11" x14ac:dyDescent="0.2">
      <c r="A4" t="s">
        <v>74</v>
      </c>
      <c r="B4" s="164" t="s">
        <v>51</v>
      </c>
      <c r="C4" s="211" t="s">
        <v>160</v>
      </c>
      <c r="I4" s="305"/>
      <c r="J4" s="305"/>
    </row>
    <row r="5" spans="1:11" x14ac:dyDescent="0.2">
      <c r="A5" t="s">
        <v>75</v>
      </c>
      <c r="B5" s="164" t="s">
        <v>49</v>
      </c>
      <c r="C5" s="211" t="s">
        <v>161</v>
      </c>
    </row>
    <row r="6" spans="1:11" x14ac:dyDescent="0.2">
      <c r="K6" s="305"/>
    </row>
    <row r="11" spans="1:11" x14ac:dyDescent="0.2">
      <c r="B11" s="167"/>
    </row>
    <row r="12" spans="1:11" x14ac:dyDescent="0.2">
      <c r="B12" s="168"/>
    </row>
  </sheetData>
  <phoneticPr fontId="4" type="noConversion"/>
  <pageMargins left="0.75" right="0.75" top="1" bottom="1" header="0.5" footer="0.5"/>
  <pageSetup paperSize="10" orientation="portrait" horizontalDpi="4294967292" verticalDpi="4294967292"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BB10"/>
  <sheetViews>
    <sheetView zoomScale="75" zoomScaleNormal="75" zoomScalePageLayoutView="75" workbookViewId="0">
      <selection sqref="A1:F1"/>
    </sheetView>
  </sheetViews>
  <sheetFormatPr defaultColWidth="11" defaultRowHeight="12.75" x14ac:dyDescent="0.2"/>
  <cols>
    <col min="1" max="1" width="42.125" bestFit="1" customWidth="1"/>
    <col min="2" max="54" width="5.875" customWidth="1"/>
  </cols>
  <sheetData>
    <row r="1" spans="1:54" ht="42.95" customHeight="1" x14ac:dyDescent="0.25">
      <c r="A1" s="526" t="s">
        <v>112</v>
      </c>
      <c r="B1" s="381"/>
      <c r="C1" s="381"/>
      <c r="D1" s="381"/>
      <c r="E1" s="381"/>
      <c r="F1" s="381"/>
    </row>
    <row r="2" spans="1:54" x14ac:dyDescent="0.2">
      <c r="A2" s="41" t="s">
        <v>111</v>
      </c>
      <c r="B2" s="42"/>
      <c r="C2" s="42"/>
      <c r="D2" s="42"/>
      <c r="E2" s="42"/>
      <c r="F2" s="42"/>
      <c r="G2" s="43"/>
    </row>
    <row r="3" spans="1:54" s="241" customFormat="1" ht="14.1" customHeight="1" x14ac:dyDescent="0.2">
      <c r="A3" s="247" t="s">
        <v>65</v>
      </c>
      <c r="B3" s="247">
        <v>1</v>
      </c>
      <c r="C3" s="247">
        <v>2</v>
      </c>
      <c r="D3" s="247">
        <v>3</v>
      </c>
      <c r="E3" s="247">
        <v>4</v>
      </c>
      <c r="F3" s="247">
        <v>5</v>
      </c>
      <c r="G3" s="247">
        <v>6</v>
      </c>
      <c r="H3" s="247">
        <v>7</v>
      </c>
      <c r="I3" s="247">
        <v>8</v>
      </c>
      <c r="J3" s="247">
        <v>9</v>
      </c>
      <c r="K3" s="247">
        <v>10</v>
      </c>
      <c r="L3" s="247">
        <v>11</v>
      </c>
      <c r="M3" s="247">
        <v>12</v>
      </c>
      <c r="N3" s="247">
        <v>13</v>
      </c>
      <c r="O3" s="247">
        <v>14</v>
      </c>
      <c r="P3" s="247">
        <v>15</v>
      </c>
      <c r="Q3" s="247">
        <v>16</v>
      </c>
      <c r="R3" s="247">
        <v>17</v>
      </c>
      <c r="S3" s="247">
        <v>18</v>
      </c>
      <c r="T3" s="247">
        <v>19</v>
      </c>
      <c r="U3" s="247">
        <v>20</v>
      </c>
      <c r="V3" s="247">
        <v>21</v>
      </c>
      <c r="W3" s="247">
        <v>22</v>
      </c>
      <c r="X3" s="247">
        <v>23</v>
      </c>
      <c r="Y3" s="247">
        <v>24</v>
      </c>
      <c r="Z3" s="247">
        <v>25</v>
      </c>
      <c r="AA3" s="247">
        <v>26</v>
      </c>
      <c r="AB3" s="247">
        <v>27</v>
      </c>
      <c r="AC3" s="247">
        <v>28</v>
      </c>
      <c r="AD3" s="247">
        <v>29</v>
      </c>
      <c r="AE3" s="247">
        <v>30</v>
      </c>
      <c r="AF3" s="247">
        <v>31</v>
      </c>
      <c r="AG3" s="247">
        <v>32</v>
      </c>
      <c r="AH3" s="247">
        <v>33</v>
      </c>
      <c r="AI3" s="247">
        <v>34</v>
      </c>
      <c r="AJ3" s="247">
        <v>35</v>
      </c>
      <c r="AK3" s="247">
        <v>36</v>
      </c>
      <c r="AL3" s="247">
        <v>37</v>
      </c>
      <c r="AM3" s="247">
        <v>38</v>
      </c>
      <c r="AN3" s="247">
        <v>39</v>
      </c>
      <c r="AO3" s="247">
        <v>40</v>
      </c>
      <c r="AP3" s="247">
        <v>41</v>
      </c>
      <c r="AQ3" s="247">
        <v>42</v>
      </c>
      <c r="AR3" s="247">
        <v>43</v>
      </c>
      <c r="AS3" s="247">
        <v>44</v>
      </c>
      <c r="AT3" s="247">
        <v>45</v>
      </c>
      <c r="AU3" s="247">
        <v>46</v>
      </c>
      <c r="AV3" s="247">
        <v>47</v>
      </c>
      <c r="AW3" s="247">
        <v>48</v>
      </c>
      <c r="AX3" s="247">
        <v>49</v>
      </c>
      <c r="AY3" s="247">
        <v>50</v>
      </c>
      <c r="AZ3" s="247">
        <v>51</v>
      </c>
      <c r="BA3" s="247">
        <v>52</v>
      </c>
      <c r="BB3" s="247">
        <v>53</v>
      </c>
    </row>
    <row r="4" spans="1:54" s="243" customFormat="1" ht="14.1" customHeight="1" x14ac:dyDescent="0.2">
      <c r="A4" s="242" t="s">
        <v>66</v>
      </c>
      <c r="B4" s="248">
        <f>'v 1'!$M$26</f>
        <v>0</v>
      </c>
      <c r="C4" s="248">
        <f>'v 2'!$M$26</f>
        <v>0</v>
      </c>
      <c r="D4" s="248">
        <f>'v 3'!$M$26</f>
        <v>0</v>
      </c>
      <c r="E4" s="248">
        <f>'v 4'!$M$26</f>
        <v>0</v>
      </c>
      <c r="F4" s="248">
        <f>'v 5'!$M$26</f>
        <v>0</v>
      </c>
      <c r="G4" s="248">
        <f>'v 6'!$M$26</f>
        <v>0</v>
      </c>
      <c r="H4" s="248">
        <f>'v 7'!$M$26</f>
        <v>0</v>
      </c>
      <c r="I4" s="248">
        <f>'v 8'!$M$26</f>
        <v>0</v>
      </c>
      <c r="J4" s="248">
        <f>'v 9'!$M$26</f>
        <v>0</v>
      </c>
      <c r="K4" s="248">
        <f>'v 10'!$M$26</f>
        <v>0</v>
      </c>
      <c r="L4" s="248">
        <f>'v 11'!$M$26</f>
        <v>0</v>
      </c>
      <c r="M4" s="248">
        <f>'v 12'!$M$26</f>
        <v>0</v>
      </c>
      <c r="N4" s="248">
        <f>'v 13'!$M$26</f>
        <v>0</v>
      </c>
      <c r="O4" s="248">
        <f>'v 14'!$M$26</f>
        <v>0</v>
      </c>
      <c r="P4" s="248">
        <f>'v 15'!$M$26</f>
        <v>0</v>
      </c>
      <c r="Q4" s="248">
        <f>'v 16'!$M$26</f>
        <v>0</v>
      </c>
      <c r="R4" s="248">
        <f>'v 17'!$M$26</f>
        <v>0</v>
      </c>
      <c r="S4" s="248">
        <f>'v 18'!$M$26</f>
        <v>0</v>
      </c>
      <c r="T4" s="248">
        <f>'v 19'!$M$26</f>
        <v>0</v>
      </c>
      <c r="U4" s="248">
        <f>'v 20'!$M$26</f>
        <v>0</v>
      </c>
      <c r="V4" s="248">
        <f>'v 21'!$M$26</f>
        <v>0</v>
      </c>
      <c r="W4" s="248">
        <f>'v 22'!$M$26</f>
        <v>0</v>
      </c>
      <c r="X4" s="248">
        <f>'v 23'!$M$26</f>
        <v>0</v>
      </c>
      <c r="Y4" s="248">
        <f>'v 24'!$M$26</f>
        <v>0</v>
      </c>
      <c r="Z4" s="248">
        <f>'v 25'!$M$26</f>
        <v>0</v>
      </c>
      <c r="AA4" s="248">
        <f>'v 26'!$M$26</f>
        <v>0</v>
      </c>
      <c r="AB4" s="248">
        <f>'v 27'!$M$26</f>
        <v>0</v>
      </c>
      <c r="AC4" s="248">
        <f>'v 28'!$M$26</f>
        <v>0</v>
      </c>
      <c r="AD4" s="248">
        <f>'v 29'!$M$26</f>
        <v>0</v>
      </c>
      <c r="AE4" s="248">
        <f>'v 30'!$M$26</f>
        <v>0</v>
      </c>
      <c r="AF4" s="248">
        <f>'v 31'!$M$26</f>
        <v>0</v>
      </c>
      <c r="AG4" s="248">
        <f>'v 32'!$M$26</f>
        <v>0</v>
      </c>
      <c r="AH4" s="248">
        <f>'v 33'!$M$26</f>
        <v>0</v>
      </c>
      <c r="AI4" s="248">
        <f>'v 34'!$M$26</f>
        <v>0</v>
      </c>
      <c r="AJ4" s="248">
        <f>'v 35'!$M$26</f>
        <v>0</v>
      </c>
      <c r="AK4" s="248">
        <f>'v 36'!$M$26</f>
        <v>0</v>
      </c>
      <c r="AL4" s="248">
        <f>'v 37'!$M$26</f>
        <v>0</v>
      </c>
      <c r="AM4" s="248">
        <f>'v 38'!$M$26</f>
        <v>0</v>
      </c>
      <c r="AN4" s="248">
        <f>'v 39'!$M$26</f>
        <v>0</v>
      </c>
      <c r="AO4" s="248">
        <f>'v 40'!$M$26</f>
        <v>0</v>
      </c>
      <c r="AP4" s="248">
        <f>'v 41'!$M$26</f>
        <v>0</v>
      </c>
      <c r="AQ4" s="248">
        <f>'v 42'!$M$26</f>
        <v>0</v>
      </c>
      <c r="AR4" s="248">
        <f>'v 43'!$M$26</f>
        <v>0</v>
      </c>
      <c r="AS4" s="248">
        <f>'v 44'!$M$26</f>
        <v>0</v>
      </c>
      <c r="AT4" s="248">
        <f>'v 45'!$M$26</f>
        <v>0</v>
      </c>
      <c r="AU4" s="248">
        <f>'v 46'!$M$26</f>
        <v>0</v>
      </c>
      <c r="AV4" s="248">
        <f>'v 47'!$M$26</f>
        <v>0</v>
      </c>
      <c r="AW4" s="248">
        <f>'v 48'!$M$26</f>
        <v>0</v>
      </c>
      <c r="AX4" s="248">
        <f>'v 49'!$M$26</f>
        <v>0</v>
      </c>
      <c r="AY4" s="248">
        <f>'v 50'!$M$26</f>
        <v>0</v>
      </c>
      <c r="AZ4" s="248">
        <f>'v 51'!$M$26</f>
        <v>0</v>
      </c>
      <c r="BA4" s="248">
        <f>'v 52'!$M$26</f>
        <v>0</v>
      </c>
      <c r="BB4" s="248" t="e">
        <f>#REF!</f>
        <v>#REF!</v>
      </c>
    </row>
    <row r="5" spans="1:54" s="243" customFormat="1" ht="14.1" customHeight="1" x14ac:dyDescent="0.2">
      <c r="A5" s="242" t="s">
        <v>46</v>
      </c>
      <c r="B5" s="248">
        <f>'v 1'!$P$26</f>
        <v>0</v>
      </c>
      <c r="C5" s="248">
        <f>'v 2'!$P$26</f>
        <v>0</v>
      </c>
      <c r="D5" s="248">
        <f>'v 3'!$P$26</f>
        <v>0</v>
      </c>
      <c r="E5" s="248">
        <f>'v 4'!$P$26</f>
        <v>0</v>
      </c>
      <c r="F5" s="248">
        <f>'v 5'!$P$26</f>
        <v>0</v>
      </c>
      <c r="G5" s="248">
        <f>'v 6'!$P$26</f>
        <v>0</v>
      </c>
      <c r="H5" s="248">
        <f>'v 7'!$P$26</f>
        <v>0</v>
      </c>
      <c r="I5" s="248">
        <f>'v 8'!$P$26</f>
        <v>0</v>
      </c>
      <c r="J5" s="248">
        <f>'v 9'!$P$26</f>
        <v>0</v>
      </c>
      <c r="K5" s="248">
        <f>'v 10'!$P$26</f>
        <v>0</v>
      </c>
      <c r="L5" s="248">
        <f>'v 11'!$P$26</f>
        <v>0</v>
      </c>
      <c r="M5" s="248">
        <f>'v 12'!$P$26</f>
        <v>0</v>
      </c>
      <c r="N5" s="248">
        <f>'v 13'!$P$26</f>
        <v>0</v>
      </c>
      <c r="O5" s="248">
        <f>'v 14'!$P$26</f>
        <v>0</v>
      </c>
      <c r="P5" s="248">
        <f>'v 15'!$P$26</f>
        <v>0</v>
      </c>
      <c r="Q5" s="248">
        <f>'v 16'!$P$26</f>
        <v>0</v>
      </c>
      <c r="R5" s="248">
        <f>'v 17'!$P$26</f>
        <v>0</v>
      </c>
      <c r="S5" s="248">
        <f>'v 18'!$P$26</f>
        <v>0</v>
      </c>
      <c r="T5" s="248">
        <f>'v 19'!$P$26</f>
        <v>0</v>
      </c>
      <c r="U5" s="248">
        <f>'v 20'!$P$26</f>
        <v>0</v>
      </c>
      <c r="V5" s="248">
        <f>'v 21'!$P$26</f>
        <v>0</v>
      </c>
      <c r="W5" s="248">
        <f>'v 22'!$P$26</f>
        <v>0</v>
      </c>
      <c r="X5" s="248">
        <f>'v 23'!$P$26</f>
        <v>0</v>
      </c>
      <c r="Y5" s="248">
        <f>'v 24'!$P$26</f>
        <v>0</v>
      </c>
      <c r="Z5" s="248">
        <f>'v 25'!$P$26</f>
        <v>0</v>
      </c>
      <c r="AA5" s="248">
        <f>'v 26'!$P$26</f>
        <v>0</v>
      </c>
      <c r="AB5" s="248">
        <f>'v 27'!$P$26</f>
        <v>0</v>
      </c>
      <c r="AC5" s="248">
        <f>'v 28'!$P$26</f>
        <v>0</v>
      </c>
      <c r="AD5" s="248">
        <f>'v 29'!$P$26</f>
        <v>0</v>
      </c>
      <c r="AE5" s="248">
        <f>'v 30'!$P$26</f>
        <v>0</v>
      </c>
      <c r="AF5" s="248">
        <f>'v 31'!$P$26</f>
        <v>0</v>
      </c>
      <c r="AG5" s="248">
        <f>'v 32'!$P$26</f>
        <v>0</v>
      </c>
      <c r="AH5" s="248">
        <f>'v 33'!$P$26</f>
        <v>0</v>
      </c>
      <c r="AI5" s="248">
        <f>'v 34'!$P$26</f>
        <v>0</v>
      </c>
      <c r="AJ5" s="248">
        <f>'v 35'!$P$26</f>
        <v>0</v>
      </c>
      <c r="AK5" s="248">
        <f>'v 36'!$P$26</f>
        <v>0</v>
      </c>
      <c r="AL5" s="248">
        <f>'v 37'!$P$26</f>
        <v>0</v>
      </c>
      <c r="AM5" s="248">
        <f>'v 38'!$P$26</f>
        <v>0</v>
      </c>
      <c r="AN5" s="248">
        <f>'v 39'!$P$26</f>
        <v>0</v>
      </c>
      <c r="AO5" s="248">
        <f>'v 40'!$P$26</f>
        <v>0</v>
      </c>
      <c r="AP5" s="248">
        <f>'v 41'!$P$26</f>
        <v>0</v>
      </c>
      <c r="AQ5" s="248">
        <f>'v 42'!$P$26</f>
        <v>0</v>
      </c>
      <c r="AR5" s="248">
        <f>'v 43'!$P$26</f>
        <v>0</v>
      </c>
      <c r="AS5" s="248">
        <f>'v 44'!$P$26</f>
        <v>0</v>
      </c>
      <c r="AT5" s="248">
        <f>'v 45'!$P$26</f>
        <v>0</v>
      </c>
      <c r="AU5" s="248">
        <f>'v 46'!$P$26</f>
        <v>0</v>
      </c>
      <c r="AV5" s="248">
        <f>'v 47'!$P$26</f>
        <v>0</v>
      </c>
      <c r="AW5" s="248">
        <f>'v 48'!$P$26</f>
        <v>0</v>
      </c>
      <c r="AX5" s="248">
        <f>'v 49'!$P$26</f>
        <v>0</v>
      </c>
      <c r="AY5" s="248">
        <f>'v 50'!$P$26</f>
        <v>0</v>
      </c>
      <c r="AZ5" s="248">
        <f>'v 51'!$P$26</f>
        <v>0</v>
      </c>
      <c r="BA5" s="248">
        <f>'v 52'!$P$26</f>
        <v>0</v>
      </c>
      <c r="BB5" s="248" t="e">
        <f>#REF!</f>
        <v>#REF!</v>
      </c>
    </row>
    <row r="6" spans="1:54" s="245" customFormat="1" ht="14.1" customHeight="1" x14ac:dyDescent="0.2">
      <c r="A6" s="244" t="s">
        <v>67</v>
      </c>
      <c r="B6" s="248">
        <f>'v 1'!$P$30</f>
        <v>0</v>
      </c>
      <c r="C6" s="248">
        <f>'v 2'!$P$30</f>
        <v>0</v>
      </c>
      <c r="D6" s="248">
        <f>'v 3'!$P$30</f>
        <v>0</v>
      </c>
      <c r="E6" s="248">
        <f>'v 4'!$P$30</f>
        <v>0</v>
      </c>
      <c r="F6" s="248">
        <f>'v 5'!$P$30</f>
        <v>0</v>
      </c>
      <c r="G6" s="248">
        <f>'v 6'!$P$30</f>
        <v>0</v>
      </c>
      <c r="H6" s="248">
        <f>'v 7'!$P$30</f>
        <v>0</v>
      </c>
      <c r="I6" s="248">
        <f>'v 8'!$P$30</f>
        <v>0</v>
      </c>
      <c r="J6" s="248">
        <f>'v 9'!$P$30</f>
        <v>0</v>
      </c>
      <c r="K6" s="248">
        <f>'v 10'!$P$30</f>
        <v>0</v>
      </c>
      <c r="L6" s="248">
        <f>'v 11'!$P$30</f>
        <v>0</v>
      </c>
      <c r="M6" s="248">
        <f>'v 12'!$P$30</f>
        <v>0</v>
      </c>
      <c r="N6" s="248">
        <f>'v 13'!$P$30</f>
        <v>0</v>
      </c>
      <c r="O6" s="248">
        <f>'v 14'!$P$30</f>
        <v>0</v>
      </c>
      <c r="P6" s="248">
        <f>'v 15'!$P$30</f>
        <v>0</v>
      </c>
      <c r="Q6" s="248">
        <f>'v 16'!$P$30</f>
        <v>0</v>
      </c>
      <c r="R6" s="248">
        <f>'v 17'!$P$30</f>
        <v>0</v>
      </c>
      <c r="S6" s="248">
        <f>'v 18'!$P$30</f>
        <v>0</v>
      </c>
      <c r="T6" s="248">
        <f>'v 19'!$P$30</f>
        <v>0</v>
      </c>
      <c r="U6" s="248">
        <f>'v 20'!$P$30</f>
        <v>0</v>
      </c>
      <c r="V6" s="248">
        <f>'v 21'!$P$30</f>
        <v>0</v>
      </c>
      <c r="W6" s="248">
        <f>'v 22'!$P$30</f>
        <v>0</v>
      </c>
      <c r="X6" s="248">
        <f>'v 23'!$P$30</f>
        <v>0</v>
      </c>
      <c r="Y6" s="248">
        <f>'v 24'!$P$30</f>
        <v>0</v>
      </c>
      <c r="Z6" s="248">
        <f>'v 25'!$P$30</f>
        <v>0</v>
      </c>
      <c r="AA6" s="248">
        <f>'v 26'!$P$30</f>
        <v>0</v>
      </c>
      <c r="AB6" s="248">
        <f>'v 27'!$P$30</f>
        <v>0</v>
      </c>
      <c r="AC6" s="248">
        <f>'v 28'!$P$30</f>
        <v>0</v>
      </c>
      <c r="AD6" s="248">
        <f>'v 29'!$P$30</f>
        <v>0</v>
      </c>
      <c r="AE6" s="248">
        <f>'v 30'!$P$30</f>
        <v>0</v>
      </c>
      <c r="AF6" s="248">
        <f>'v 31'!$P$30</f>
        <v>0</v>
      </c>
      <c r="AG6" s="248">
        <f>'v 32'!$P$30</f>
        <v>0</v>
      </c>
      <c r="AH6" s="248">
        <f>'v 33'!$P$30</f>
        <v>0</v>
      </c>
      <c r="AI6" s="248">
        <f>'v 34'!$P$30</f>
        <v>0</v>
      </c>
      <c r="AJ6" s="248">
        <f>'v 35'!$P$30</f>
        <v>0</v>
      </c>
      <c r="AK6" s="248">
        <f>'v 36'!$P$30</f>
        <v>0</v>
      </c>
      <c r="AL6" s="248">
        <f>'v 37'!$P$30</f>
        <v>0</v>
      </c>
      <c r="AM6" s="248">
        <f>'v 38'!$P$30</f>
        <v>0</v>
      </c>
      <c r="AN6" s="248">
        <f>'v 39'!$P$30</f>
        <v>0</v>
      </c>
      <c r="AO6" s="248">
        <f>'v 40'!$P$30</f>
        <v>0</v>
      </c>
      <c r="AP6" s="248">
        <f>'v 41'!$P$30</f>
        <v>0</v>
      </c>
      <c r="AQ6" s="248">
        <f>'v 42'!$P$30</f>
        <v>0</v>
      </c>
      <c r="AR6" s="248">
        <f>'v 43'!$P$30</f>
        <v>0</v>
      </c>
      <c r="AS6" s="248">
        <f>'v 44'!$P$30</f>
        <v>0</v>
      </c>
      <c r="AT6" s="248">
        <f>'v 45'!$P$30</f>
        <v>0</v>
      </c>
      <c r="AU6" s="248">
        <f>'v 46'!$P$30</f>
        <v>0</v>
      </c>
      <c r="AV6" s="248">
        <f>'v 47'!$P$30</f>
        <v>0</v>
      </c>
      <c r="AW6" s="248">
        <f>'v 48'!$P$30</f>
        <v>0</v>
      </c>
      <c r="AX6" s="248">
        <f>'v 49'!$P$30</f>
        <v>0</v>
      </c>
      <c r="AY6" s="248">
        <f>'v 50'!$P$30</f>
        <v>0</v>
      </c>
      <c r="AZ6" s="248">
        <f>'v 51'!$P$30</f>
        <v>0</v>
      </c>
      <c r="BA6" s="248">
        <f>'v 52'!$P$30</f>
        <v>0</v>
      </c>
      <c r="BB6" s="248" t="e">
        <f>#REF!</f>
        <v>#REF!</v>
      </c>
    </row>
    <row r="7" spans="1:54" s="245" customFormat="1" ht="14.1" customHeight="1" x14ac:dyDescent="0.2">
      <c r="A7" s="246" t="s">
        <v>62</v>
      </c>
      <c r="B7" s="249">
        <f>'v 1'!$N$29</f>
        <v>0</v>
      </c>
      <c r="C7" s="249">
        <f>'v 2'!$N$29</f>
        <v>0</v>
      </c>
      <c r="D7" s="249">
        <f>'v 3'!$N$29</f>
        <v>0</v>
      </c>
      <c r="E7" s="249">
        <f>'v 4'!$N$29</f>
        <v>0</v>
      </c>
      <c r="F7" s="249">
        <f>'v 5'!$N$29</f>
        <v>0</v>
      </c>
      <c r="G7" s="249">
        <f>'v 6'!$N$29</f>
        <v>0</v>
      </c>
      <c r="H7" s="249">
        <f>'v 7'!$N$29</f>
        <v>0</v>
      </c>
      <c r="I7" s="249">
        <f>'v 8'!$N$29</f>
        <v>0</v>
      </c>
      <c r="J7" s="249">
        <f>'v 9'!$N$29</f>
        <v>0</v>
      </c>
      <c r="K7" s="249">
        <f>'v 10'!$N$29</f>
        <v>0</v>
      </c>
      <c r="L7" s="249">
        <f>'v 11'!$N$29</f>
        <v>0</v>
      </c>
      <c r="M7" s="249">
        <f>'v 12'!$N$29</f>
        <v>0</v>
      </c>
      <c r="N7" s="249">
        <f>'v 13'!$N$29</f>
        <v>0</v>
      </c>
      <c r="O7" s="249">
        <f>'v 14'!$N$29</f>
        <v>0</v>
      </c>
      <c r="P7" s="249">
        <f>'v 15'!$N$29</f>
        <v>0</v>
      </c>
      <c r="Q7" s="249">
        <f>'v 16'!$N$29</f>
        <v>0</v>
      </c>
      <c r="R7" s="249">
        <f>'v 17'!$N$29</f>
        <v>0</v>
      </c>
      <c r="S7" s="249">
        <f>'v 18'!$N$29</f>
        <v>0</v>
      </c>
      <c r="T7" s="249">
        <f>'v 19'!$N$29</f>
        <v>0</v>
      </c>
      <c r="U7" s="249">
        <f>'v 20'!$N$29</f>
        <v>0</v>
      </c>
      <c r="V7" s="249">
        <f>'v 21'!$N$29</f>
        <v>0</v>
      </c>
      <c r="W7" s="249">
        <f>'v 22'!$N$29</f>
        <v>0</v>
      </c>
      <c r="X7" s="249">
        <f>'v 23'!$N$29</f>
        <v>0</v>
      </c>
      <c r="Y7" s="249">
        <f>'v 24'!$N$29</f>
        <v>0</v>
      </c>
      <c r="Z7" s="249">
        <f>'v 25'!$N$29</f>
        <v>0</v>
      </c>
      <c r="AA7" s="249">
        <f>'v 26'!$N$29</f>
        <v>0</v>
      </c>
      <c r="AB7" s="249">
        <f>'v 27'!$N$29</f>
        <v>0</v>
      </c>
      <c r="AC7" s="249">
        <f>'v 28'!$N$29</f>
        <v>0</v>
      </c>
      <c r="AD7" s="249">
        <f>'v 29'!$N$29</f>
        <v>0</v>
      </c>
      <c r="AE7" s="249">
        <f>'v 30'!$N$29</f>
        <v>0</v>
      </c>
      <c r="AF7" s="249">
        <f>'v 31'!$N$29</f>
        <v>0</v>
      </c>
      <c r="AG7" s="249">
        <f>'v 32'!$N$29</f>
        <v>0</v>
      </c>
      <c r="AH7" s="249">
        <f>'v 33'!$N$29</f>
        <v>0</v>
      </c>
      <c r="AI7" s="249">
        <f>'v 34'!$N$29</f>
        <v>0</v>
      </c>
      <c r="AJ7" s="249">
        <f>'v 35'!$N$29</f>
        <v>0</v>
      </c>
      <c r="AK7" s="249">
        <f>'v 36'!$N$29</f>
        <v>0</v>
      </c>
      <c r="AL7" s="249">
        <f>'v 37'!$N$29</f>
        <v>0</v>
      </c>
      <c r="AM7" s="249">
        <f>'v 38'!$N$29</f>
        <v>0</v>
      </c>
      <c r="AN7" s="249">
        <f>'v 39'!$N$29</f>
        <v>0</v>
      </c>
      <c r="AO7" s="249">
        <f>'v 40'!$N$29</f>
        <v>0</v>
      </c>
      <c r="AP7" s="249">
        <f>'v 41'!$N$29</f>
        <v>0</v>
      </c>
      <c r="AQ7" s="249">
        <f>'v 42'!$N$29</f>
        <v>0</v>
      </c>
      <c r="AR7" s="249">
        <f>'v 43'!$N$29</f>
        <v>0</v>
      </c>
      <c r="AS7" s="249">
        <f>'v 44'!$N$29</f>
        <v>0</v>
      </c>
      <c r="AT7" s="249">
        <f>'v 45'!$N$29</f>
        <v>0</v>
      </c>
      <c r="AU7" s="249">
        <f>'v 46'!$N$29</f>
        <v>0</v>
      </c>
      <c r="AV7" s="249">
        <f>'v 47'!$N$29</f>
        <v>0</v>
      </c>
      <c r="AW7" s="249">
        <f>'v 48'!$N$29</f>
        <v>0</v>
      </c>
      <c r="AX7" s="249">
        <f>'v 49'!$N$29</f>
        <v>0</v>
      </c>
      <c r="AY7" s="249">
        <f>'v 50'!$N$29</f>
        <v>0</v>
      </c>
      <c r="AZ7" s="249">
        <f>'v 51'!$N$29</f>
        <v>0</v>
      </c>
      <c r="BA7" s="249">
        <f>'v 52'!$N$29</f>
        <v>0</v>
      </c>
      <c r="BB7" s="249" t="e">
        <f>#REF!</f>
        <v>#REF!</v>
      </c>
    </row>
    <row r="8" spans="1:54" s="245" customFormat="1" ht="14.1" customHeight="1" x14ac:dyDescent="0.2">
      <c r="A8" s="246" t="s">
        <v>63</v>
      </c>
      <c r="B8" s="249">
        <f>'v 1'!$O$29</f>
        <v>0</v>
      </c>
      <c r="C8" s="249">
        <f>'v 2'!$O$29</f>
        <v>0</v>
      </c>
      <c r="D8" s="249">
        <f>'v 3'!$O$29</f>
        <v>0</v>
      </c>
      <c r="E8" s="249">
        <f>'v 4'!$O$29</f>
        <v>0</v>
      </c>
      <c r="F8" s="249">
        <f>'v 5'!$O$29</f>
        <v>0</v>
      </c>
      <c r="G8" s="249">
        <f>'v 6'!$O$29</f>
        <v>0</v>
      </c>
      <c r="H8" s="249">
        <f>'v 7'!$O$29</f>
        <v>0</v>
      </c>
      <c r="I8" s="249">
        <f>'v 8'!$O$29</f>
        <v>0</v>
      </c>
      <c r="J8" s="249">
        <f>'v 9'!$O$29</f>
        <v>0</v>
      </c>
      <c r="K8" s="249">
        <f>'v 10'!$O$29</f>
        <v>0</v>
      </c>
      <c r="L8" s="249">
        <f>'v 11'!$O$29</f>
        <v>0</v>
      </c>
      <c r="M8" s="249">
        <f>'v 12'!$O$29</f>
        <v>0</v>
      </c>
      <c r="N8" s="249">
        <f>'v 13'!$O$29</f>
        <v>0</v>
      </c>
      <c r="O8" s="249">
        <f>'v 14'!$O$29</f>
        <v>0</v>
      </c>
      <c r="P8" s="249">
        <f>'v 15'!$O$29</f>
        <v>0</v>
      </c>
      <c r="Q8" s="249">
        <f>'v 16'!$O$29</f>
        <v>0</v>
      </c>
      <c r="R8" s="249">
        <f>'v 17'!$O$29</f>
        <v>0</v>
      </c>
      <c r="S8" s="249">
        <f>'v 18'!$O$29</f>
        <v>0</v>
      </c>
      <c r="T8" s="249">
        <f>'v 19'!$O$29</f>
        <v>0</v>
      </c>
      <c r="U8" s="249">
        <f>'v 20'!$O$29</f>
        <v>0</v>
      </c>
      <c r="V8" s="249">
        <f>'v 21'!$O$29</f>
        <v>0</v>
      </c>
      <c r="W8" s="249">
        <f>'v 22'!$O$29</f>
        <v>0</v>
      </c>
      <c r="X8" s="249">
        <f>'v 23'!$O$29</f>
        <v>0</v>
      </c>
      <c r="Y8" s="249">
        <f>'v 24'!$O$29</f>
        <v>0</v>
      </c>
      <c r="Z8" s="249">
        <f>'v 25'!$O$29</f>
        <v>0</v>
      </c>
      <c r="AA8" s="249">
        <f>'v 26'!$O$29</f>
        <v>0</v>
      </c>
      <c r="AB8" s="249">
        <f>'v 27'!$O$29</f>
        <v>0</v>
      </c>
      <c r="AC8" s="249">
        <f>'v 28'!$O$29</f>
        <v>0</v>
      </c>
      <c r="AD8" s="249">
        <f>'v 29'!$O$29</f>
        <v>0</v>
      </c>
      <c r="AE8" s="249">
        <f>'v 30'!$O$29</f>
        <v>0</v>
      </c>
      <c r="AF8" s="249">
        <f>'v 31'!$O$29</f>
        <v>0</v>
      </c>
      <c r="AG8" s="249">
        <f>'v 32'!$O$29</f>
        <v>0</v>
      </c>
      <c r="AH8" s="249">
        <f>'v 33'!$O$29</f>
        <v>0</v>
      </c>
      <c r="AI8" s="249">
        <f>'v 34'!$O$29</f>
        <v>0</v>
      </c>
      <c r="AJ8" s="249">
        <f>'v 35'!$O$29</f>
        <v>0</v>
      </c>
      <c r="AK8" s="249">
        <f>'v 36'!$O$29</f>
        <v>0</v>
      </c>
      <c r="AL8" s="249">
        <f>'v 37'!$O$29</f>
        <v>0</v>
      </c>
      <c r="AM8" s="249">
        <f>'v 38'!$O$29</f>
        <v>0</v>
      </c>
      <c r="AN8" s="249">
        <f>'v 39'!$O$29</f>
        <v>0</v>
      </c>
      <c r="AO8" s="249">
        <f>'v 40'!$O$29</f>
        <v>0</v>
      </c>
      <c r="AP8" s="249">
        <f>'v 41'!$O$29</f>
        <v>0</v>
      </c>
      <c r="AQ8" s="249">
        <f>'v 42'!$O$29</f>
        <v>0</v>
      </c>
      <c r="AR8" s="249">
        <f>'v 43'!$O$29</f>
        <v>0</v>
      </c>
      <c r="AS8" s="249">
        <f>'v 44'!$O$29</f>
        <v>0</v>
      </c>
      <c r="AT8" s="249">
        <f>'v 45'!$O$29</f>
        <v>0</v>
      </c>
      <c r="AU8" s="249">
        <f>'v 46'!$O$29</f>
        <v>0</v>
      </c>
      <c r="AV8" s="249">
        <f>'v 47'!$O$29</f>
        <v>0</v>
      </c>
      <c r="AW8" s="249">
        <f>'v 48'!$O$29</f>
        <v>0</v>
      </c>
      <c r="AX8" s="249">
        <f>'v 49'!$O$29</f>
        <v>0</v>
      </c>
      <c r="AY8" s="249">
        <f>'v 50'!$O$29</f>
        <v>0</v>
      </c>
      <c r="AZ8" s="249">
        <f>'v 51'!$O$29</f>
        <v>0</v>
      </c>
      <c r="BA8" s="249">
        <f>'v 52'!$O$29</f>
        <v>0</v>
      </c>
      <c r="BB8" s="249" t="e">
        <f>#REF!</f>
        <v>#REF!</v>
      </c>
    </row>
    <row r="9" spans="1:54" s="245" customFormat="1" ht="14.1" customHeight="1" x14ac:dyDescent="0.2">
      <c r="A9" s="246" t="s">
        <v>0</v>
      </c>
      <c r="B9" s="249">
        <f>'v 1'!$N$28</f>
        <v>0</v>
      </c>
      <c r="C9" s="249">
        <f>'v 2'!$N$28</f>
        <v>0</v>
      </c>
      <c r="D9" s="249">
        <f>'v 3'!$N$28</f>
        <v>0</v>
      </c>
      <c r="E9" s="249">
        <f>'v 4'!$N$28</f>
        <v>0</v>
      </c>
      <c r="F9" s="249">
        <f>'v 5'!$N$28</f>
        <v>0</v>
      </c>
      <c r="G9" s="249">
        <f>'v 6'!$N$28</f>
        <v>0</v>
      </c>
      <c r="H9" s="249">
        <f>'v 7'!$N$28</f>
        <v>0</v>
      </c>
      <c r="I9" s="249">
        <f>'v 8'!$N$28</f>
        <v>0</v>
      </c>
      <c r="J9" s="249">
        <f>'v 9'!$N$28</f>
        <v>0</v>
      </c>
      <c r="K9" s="249">
        <f>'v 10'!$N$28</f>
        <v>0</v>
      </c>
      <c r="L9" s="249">
        <f>'v 11'!$N$28</f>
        <v>0</v>
      </c>
      <c r="M9" s="249">
        <f>'v 12'!$N$28</f>
        <v>0</v>
      </c>
      <c r="N9" s="249">
        <f>'v 13'!$N$28</f>
        <v>0</v>
      </c>
      <c r="O9" s="249">
        <f>'v 14'!$N$28</f>
        <v>0</v>
      </c>
      <c r="P9" s="249">
        <f>'v 15'!$N$28</f>
        <v>0</v>
      </c>
      <c r="Q9" s="249">
        <f>'v 16'!$N$28</f>
        <v>0</v>
      </c>
      <c r="R9" s="249">
        <f>'v 17'!$N$28</f>
        <v>0</v>
      </c>
      <c r="S9" s="249">
        <f>'v 18'!$N$28</f>
        <v>0</v>
      </c>
      <c r="T9" s="249">
        <f>'v 19'!$N$28</f>
        <v>0</v>
      </c>
      <c r="U9" s="249">
        <f>'v 20'!$N$28</f>
        <v>0</v>
      </c>
      <c r="V9" s="249">
        <f>'v 21'!$N$28</f>
        <v>0</v>
      </c>
      <c r="W9" s="249">
        <f>'v 22'!$N$28</f>
        <v>0</v>
      </c>
      <c r="X9" s="249">
        <f>'v 23'!$N$28</f>
        <v>0</v>
      </c>
      <c r="Y9" s="249">
        <f>'v 24'!$N$28</f>
        <v>0</v>
      </c>
      <c r="Z9" s="249">
        <f>'v 25'!$N$28</f>
        <v>0</v>
      </c>
      <c r="AA9" s="249">
        <f>'v 26'!$N$28</f>
        <v>0</v>
      </c>
      <c r="AB9" s="249">
        <f>'v 27'!$N$28</f>
        <v>0</v>
      </c>
      <c r="AC9" s="249">
        <f>'v 28'!$N$28</f>
        <v>0</v>
      </c>
      <c r="AD9" s="249">
        <f>'v 29'!$N$28</f>
        <v>0</v>
      </c>
      <c r="AE9" s="249">
        <f>'v 30'!$N$28</f>
        <v>0</v>
      </c>
      <c r="AF9" s="249">
        <f>'v 31'!$N$28</f>
        <v>0</v>
      </c>
      <c r="AG9" s="249">
        <f>'v 32'!$N$28</f>
        <v>0</v>
      </c>
      <c r="AH9" s="249">
        <f>'v 33'!$N$28</f>
        <v>0</v>
      </c>
      <c r="AI9" s="249">
        <f>'v 34'!$N$28</f>
        <v>0</v>
      </c>
      <c r="AJ9" s="249">
        <f>'v 35'!$N$28</f>
        <v>0</v>
      </c>
      <c r="AK9" s="249">
        <f>'v 36'!$N$28</f>
        <v>0</v>
      </c>
      <c r="AL9" s="249">
        <f>'v 37'!$N$28</f>
        <v>0</v>
      </c>
      <c r="AM9" s="249">
        <f>'v 38'!$N$28</f>
        <v>0</v>
      </c>
      <c r="AN9" s="249">
        <f>'v 39'!$N$28</f>
        <v>0</v>
      </c>
      <c r="AO9" s="249">
        <f>'v 40'!$N$28</f>
        <v>0</v>
      </c>
      <c r="AP9" s="249">
        <f>'v 41'!$N$28</f>
        <v>0</v>
      </c>
      <c r="AQ9" s="249">
        <f>'v 42'!$N$28</f>
        <v>0</v>
      </c>
      <c r="AR9" s="249">
        <f>'v 43'!$N$28</f>
        <v>0</v>
      </c>
      <c r="AS9" s="249">
        <f>'v 44'!$N$28</f>
        <v>0</v>
      </c>
      <c r="AT9" s="249">
        <f>'v 45'!$N$28</f>
        <v>0</v>
      </c>
      <c r="AU9" s="249">
        <f>'v 46'!$N$28</f>
        <v>0</v>
      </c>
      <c r="AV9" s="249">
        <f>'v 47'!$N$28</f>
        <v>0</v>
      </c>
      <c r="AW9" s="249">
        <f>'v 48'!$N$28</f>
        <v>0</v>
      </c>
      <c r="AX9" s="249">
        <f>'v 49'!$N$28</f>
        <v>0</v>
      </c>
      <c r="AY9" s="249">
        <f>'v 50'!$N$28</f>
        <v>0</v>
      </c>
      <c r="AZ9" s="249">
        <f>'v 51'!$N$28</f>
        <v>0</v>
      </c>
      <c r="BA9" s="249">
        <f>'v 52'!$N$28</f>
        <v>0</v>
      </c>
      <c r="BB9" s="249" t="e">
        <f>#REF!</f>
        <v>#REF!</v>
      </c>
    </row>
    <row r="10" spans="1:54" s="245" customFormat="1" ht="14.1" customHeight="1" x14ac:dyDescent="0.2">
      <c r="A10" s="246" t="s">
        <v>9</v>
      </c>
      <c r="B10" s="249">
        <f>'v 1'!$O$28</f>
        <v>0</v>
      </c>
      <c r="C10" s="249">
        <f>'v 2'!$O$28</f>
        <v>0</v>
      </c>
      <c r="D10" s="249">
        <f>'v 3'!$O$28</f>
        <v>0</v>
      </c>
      <c r="E10" s="249">
        <f>'v 4'!$O$28</f>
        <v>0</v>
      </c>
      <c r="F10" s="249">
        <f>'v 5'!$O$28</f>
        <v>0</v>
      </c>
      <c r="G10" s="249">
        <f>'v 6'!$O$28</f>
        <v>0</v>
      </c>
      <c r="H10" s="249">
        <f>'v 7'!$O$28</f>
        <v>0</v>
      </c>
      <c r="I10" s="249">
        <f>'v 8'!$O$28</f>
        <v>0</v>
      </c>
      <c r="J10" s="249">
        <f>'v 9'!$O$28</f>
        <v>0</v>
      </c>
      <c r="K10" s="249">
        <f>'v 10'!$O$28</f>
        <v>0</v>
      </c>
      <c r="L10" s="249">
        <f>'v 11'!$O$28</f>
        <v>0</v>
      </c>
      <c r="M10" s="249">
        <f>'v 12'!$O$28</f>
        <v>0</v>
      </c>
      <c r="N10" s="249">
        <f>'v 13'!$O$28</f>
        <v>0</v>
      </c>
      <c r="O10" s="249">
        <f>'v 14'!$O$28</f>
        <v>0</v>
      </c>
      <c r="P10" s="249">
        <f>'v 15'!$O$28</f>
        <v>0</v>
      </c>
      <c r="Q10" s="249">
        <f>'v 16'!$O$28</f>
        <v>0</v>
      </c>
      <c r="R10" s="249">
        <f>'v 17'!$O$28</f>
        <v>0</v>
      </c>
      <c r="S10" s="249">
        <f>'v 18'!$O$28</f>
        <v>0</v>
      </c>
      <c r="T10" s="249">
        <f>'v 19'!$O$28</f>
        <v>0</v>
      </c>
      <c r="U10" s="249">
        <f>'v 20'!$O$28</f>
        <v>0</v>
      </c>
      <c r="V10" s="249">
        <f>'v 21'!$O$28</f>
        <v>0</v>
      </c>
      <c r="W10" s="249">
        <f>'v 22'!$O$28</f>
        <v>0</v>
      </c>
      <c r="X10" s="249">
        <f>'v 23'!$O$28</f>
        <v>0</v>
      </c>
      <c r="Y10" s="249">
        <f>'v 24'!$O$28</f>
        <v>0</v>
      </c>
      <c r="Z10" s="249">
        <f>'v 25'!$O$28</f>
        <v>0</v>
      </c>
      <c r="AA10" s="249">
        <f>'v 26'!$O$28</f>
        <v>0</v>
      </c>
      <c r="AB10" s="249">
        <f>'v 27'!$O$28</f>
        <v>0</v>
      </c>
      <c r="AC10" s="249">
        <f>'v 28'!$O$28</f>
        <v>0</v>
      </c>
      <c r="AD10" s="249">
        <f>'v 29'!$O$28</f>
        <v>0</v>
      </c>
      <c r="AE10" s="249">
        <f>'v 30'!$O$28</f>
        <v>0</v>
      </c>
      <c r="AF10" s="249">
        <f>'v 31'!$O$28</f>
        <v>0</v>
      </c>
      <c r="AG10" s="249">
        <f>'v 32'!$O$28</f>
        <v>0</v>
      </c>
      <c r="AH10" s="249">
        <f>'v 33'!$O$28</f>
        <v>0</v>
      </c>
      <c r="AI10" s="249">
        <f>'v 34'!$O$28</f>
        <v>0</v>
      </c>
      <c r="AJ10" s="249">
        <f>'v 35'!$O$28</f>
        <v>0</v>
      </c>
      <c r="AK10" s="249">
        <f>'v 36'!$O$28</f>
        <v>0</v>
      </c>
      <c r="AL10" s="249">
        <f>'v 37'!$O$28</f>
        <v>0</v>
      </c>
      <c r="AM10" s="249">
        <f>'v 38'!$O$28</f>
        <v>0</v>
      </c>
      <c r="AN10" s="249">
        <f>'v 39'!$O$28</f>
        <v>0</v>
      </c>
      <c r="AO10" s="249">
        <f>'v 40'!$O$28</f>
        <v>0</v>
      </c>
      <c r="AP10" s="249">
        <f>'v 41'!$O$28</f>
        <v>0</v>
      </c>
      <c r="AQ10" s="249">
        <f>'v 42'!$O$28</f>
        <v>0</v>
      </c>
      <c r="AR10" s="249">
        <f>'v 43'!$O$28</f>
        <v>0</v>
      </c>
      <c r="AS10" s="249">
        <f>'v 44'!$O$28</f>
        <v>0</v>
      </c>
      <c r="AT10" s="249">
        <f>'v 45'!$O$28</f>
        <v>0</v>
      </c>
      <c r="AU10" s="249">
        <f>'v 46'!$O$28</f>
        <v>0</v>
      </c>
      <c r="AV10" s="249">
        <f>'v 47'!$O$28</f>
        <v>0</v>
      </c>
      <c r="AW10" s="249">
        <f>'v 48'!$O$28</f>
        <v>0</v>
      </c>
      <c r="AX10" s="249">
        <f>'v 49'!$O$28</f>
        <v>0</v>
      </c>
      <c r="AY10" s="249">
        <f>'v 2'!$O$28</f>
        <v>0</v>
      </c>
      <c r="AZ10" s="249">
        <f>'v 51'!$O$28</f>
        <v>0</v>
      </c>
      <c r="BA10" s="249">
        <f>'v 52'!$O$28</f>
        <v>0</v>
      </c>
      <c r="BB10" s="249" t="e">
        <f>#REF!</f>
        <v>#REF!</v>
      </c>
    </row>
  </sheetData>
  <mergeCells count="1">
    <mergeCell ref="A1:F1"/>
  </mergeCells>
  <phoneticPr fontId="4" type="noConversion"/>
  <pageMargins left="0.75" right="0.75" top="1" bottom="1" header="0.5" footer="0.5"/>
  <pageSetup paperSize="9" orientation="portrait" horizontalDpi="4294967292" verticalDpi="4294967292"/>
  <ignoredErrors>
    <ignoredError sqref="N7" emptyCellReferenc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9.5"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85</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2</v>
      </c>
      <c r="F12" s="364"/>
      <c r="G12" s="434" t="str">
        <f>TEXT(firstday+(E12*7-7),format) &amp; " - " &amp; TEXT(firstday+(E12*7-1),format)</f>
        <v>10 januari - 16 januari</v>
      </c>
      <c r="H12" s="374"/>
      <c r="I12" s="374"/>
      <c r="J12" s="374"/>
      <c r="K12" s="435"/>
      <c r="L12" s="433"/>
      <c r="M12" s="363"/>
      <c r="N12" s="363"/>
      <c r="O12" s="363"/>
      <c r="P12" s="364"/>
      <c r="Q12" s="99"/>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10 jan</v>
      </c>
      <c r="D17" s="273"/>
      <c r="E17" s="274"/>
      <c r="F17" s="273">
        <v>2.0833333333333332E-2</v>
      </c>
      <c r="G17" s="274"/>
      <c r="H17" s="275"/>
      <c r="I17" s="273"/>
      <c r="J17" s="280"/>
      <c r="K17" s="271"/>
      <c r="L17" s="269">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11 jan</v>
      </c>
      <c r="D18" s="276"/>
      <c r="E18" s="277"/>
      <c r="F18" s="276">
        <v>2.0833333333333332E-2</v>
      </c>
      <c r="G18" s="277"/>
      <c r="H18" s="276"/>
      <c r="I18" s="276"/>
      <c r="J18" s="280"/>
      <c r="K18" s="278"/>
      <c r="L18" s="269">
        <v>0.33333333333333331</v>
      </c>
      <c r="M18" s="113">
        <f t="shared" ref="M18:M21" si="0">AND(D18&lt;&gt;"",E18&lt;&gt;"")*((D18&gt;=E18)+E18-D18-F18-G18)+H18</f>
        <v>0</v>
      </c>
      <c r="N18" s="277"/>
      <c r="O18" s="276"/>
      <c r="P18" s="57">
        <f>(M18&gt;0)*(M18-L18-N18-O18+I18)-AND(M18=0,K18&lt;&gt;"")*(L18-I18)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12 jan</v>
      </c>
      <c r="D19" s="276"/>
      <c r="E19" s="277"/>
      <c r="F19" s="276">
        <v>2.0833333333333332E-2</v>
      </c>
      <c r="G19" s="277"/>
      <c r="H19" s="276"/>
      <c r="I19" s="277"/>
      <c r="J19" s="280"/>
      <c r="K19" s="278"/>
      <c r="L19" s="269">
        <v>0.33333333333333331</v>
      </c>
      <c r="M19" s="113">
        <f t="shared" si="0"/>
        <v>0</v>
      </c>
      <c r="N19" s="277"/>
      <c r="O19" s="276"/>
      <c r="P19" s="57">
        <f t="shared" ref="P19:P21" si="1">(M19&gt;0)*(M19-L19-N19-O19+I19)-AND(M19=0,K19&lt;&gt;"")*(L19-I19)</f>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13 jan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14 jan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15 jan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16 jan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1'!N30</f>
        <v>0</v>
      </c>
      <c r="O27" s="63">
        <f>'v 1'!O30</f>
        <v>0</v>
      </c>
      <c r="P27" s="58">
        <f>'v 1'!P30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10 jan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11 jan</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12 jan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13 jan</v>
      </c>
      <c r="D39" s="471"/>
      <c r="E39" s="472"/>
      <c r="F39" s="472"/>
      <c r="G39" s="472"/>
      <c r="H39" s="472"/>
      <c r="I39" s="472"/>
      <c r="J39" s="472"/>
      <c r="K39" s="472"/>
      <c r="L39" s="472"/>
      <c r="M39" s="472"/>
      <c r="N39" s="472"/>
      <c r="O39" s="472"/>
      <c r="P39" s="473"/>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14 jan</v>
      </c>
      <c r="D41" s="474"/>
      <c r="E41" s="466"/>
      <c r="F41" s="466"/>
      <c r="G41" s="466"/>
      <c r="H41" s="466"/>
      <c r="I41" s="466"/>
      <c r="J41" s="466"/>
      <c r="K41" s="466"/>
      <c r="L41" s="466"/>
      <c r="M41" s="466"/>
      <c r="N41" s="466"/>
      <c r="O41" s="466"/>
      <c r="P41" s="467"/>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37" t="str">
        <f>C22</f>
        <v>lör 15 jan</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37" t="str">
        <f>C23</f>
        <v>sön 16 jan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O15:O16"/>
    <mergeCell ref="C41:C42"/>
    <mergeCell ref="C43:C44"/>
    <mergeCell ref="C33:C34"/>
    <mergeCell ref="C35:C36"/>
    <mergeCell ref="C37:C38"/>
    <mergeCell ref="C39:C40"/>
    <mergeCell ref="D40:P40"/>
    <mergeCell ref="P15:P16"/>
    <mergeCell ref="D37:P37"/>
    <mergeCell ref="D38:P38"/>
    <mergeCell ref="D39:P39"/>
    <mergeCell ref="H15:H16"/>
    <mergeCell ref="C32:D32"/>
    <mergeCell ref="C30:E30"/>
    <mergeCell ref="C28:E28"/>
    <mergeCell ref="C29:E29"/>
    <mergeCell ref="C27:E27"/>
    <mergeCell ref="C10:F10"/>
    <mergeCell ref="C14:D14"/>
    <mergeCell ref="C25:D25"/>
    <mergeCell ref="G9:K9"/>
    <mergeCell ref="G10:K10"/>
    <mergeCell ref="C11:D11"/>
    <mergeCell ref="C12:D12"/>
    <mergeCell ref="E11:F11"/>
    <mergeCell ref="E12:F12"/>
    <mergeCell ref="G12:K12"/>
    <mergeCell ref="C5:P5"/>
    <mergeCell ref="L15:L16"/>
    <mergeCell ref="M15:M16"/>
    <mergeCell ref="N15:N16"/>
    <mergeCell ref="C26:E26"/>
    <mergeCell ref="K15:K16"/>
    <mergeCell ref="D16:G16"/>
    <mergeCell ref="C7:K7"/>
    <mergeCell ref="L7:P7"/>
    <mergeCell ref="L8:P8"/>
    <mergeCell ref="C8:K8"/>
    <mergeCell ref="L9:P9"/>
    <mergeCell ref="G11:K11"/>
    <mergeCell ref="L10:P10"/>
    <mergeCell ref="L11:P12"/>
    <mergeCell ref="C9:F9"/>
  </mergeCells>
  <phoneticPr fontId="4"/>
  <conditionalFormatting sqref="G55:H55">
    <cfRule type="expression" dxfId="509" priority="0" stopIfTrue="1">
      <formula>$S$30+$S$35+$N$20+$O$20&lt;0</formula>
    </cfRule>
  </conditionalFormatting>
  <conditionalFormatting sqref="M54">
    <cfRule type="expression" dxfId="508" priority="1" stopIfTrue="1">
      <formula>$N$20+$S$28&lt;0</formula>
    </cfRule>
    <cfRule type="expression" dxfId="507" priority="2" stopIfTrue="1">
      <formula>$S$30&lt;0</formula>
    </cfRule>
  </conditionalFormatting>
  <conditionalFormatting sqref="M56">
    <cfRule type="expression" dxfId="506" priority="3" stopIfTrue="1">
      <formula>$N$20+$S$33&lt;0</formula>
    </cfRule>
    <cfRule type="expression" dxfId="505" priority="4" stopIfTrue="1">
      <formula>$S$35&lt;0</formula>
    </cfRule>
  </conditionalFormatting>
  <conditionalFormatting sqref="S14:S18">
    <cfRule type="expression" dxfId="504" priority="5" stopIfTrue="1">
      <formula>#REF!-#REF!&lt;0.01</formula>
    </cfRule>
  </conditionalFormatting>
  <conditionalFormatting sqref="N28:N29">
    <cfRule type="expression" dxfId="503" priority="6" stopIfTrue="1">
      <formula>$N$20+$S$28&lt;0</formula>
    </cfRule>
    <cfRule type="expression" dxfId="502" priority="7" stopIfTrue="1">
      <formula>$S$30&lt;0</formula>
    </cfRule>
  </conditionalFormatting>
  <conditionalFormatting sqref="O28:O29">
    <cfRule type="expression" dxfId="501" priority="8" stopIfTrue="1">
      <formula>$O$20+$S$33&lt;0</formula>
    </cfRule>
    <cfRule type="expression" dxfId="500" priority="9" stopIfTrue="1">
      <formula>$S$35&lt;0</formula>
    </cfRule>
  </conditionalFormatting>
  <dataValidations xWindow="594" yWindow="245" count="21">
    <dataValidation type="textLength" allowBlank="1" sqref="J17:J21">
      <formula1>0</formula1>
      <formula2>200</formula2>
    </dataValidation>
    <dataValidation allowBlank="1" sqref="N22:N24"/>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DL384"/>
  <sheetViews>
    <sheetView topLeftCell="A89" workbookViewId="0">
      <selection activeCell="G125" sqref="G125"/>
    </sheetView>
  </sheetViews>
  <sheetFormatPr defaultColWidth="4.625" defaultRowHeight="12.75" x14ac:dyDescent="0.2"/>
  <cols>
    <col min="1" max="1" width="10.625" customWidth="1"/>
    <col min="2" max="5" width="5.625" bestFit="1" customWidth="1"/>
    <col min="6" max="6" width="8.125" customWidth="1"/>
    <col min="7" max="9" width="8.875" customWidth="1"/>
    <col min="10" max="10" width="7.125" style="3" customWidth="1"/>
    <col min="11" max="11" width="7.375" style="3" customWidth="1"/>
    <col min="12" max="12" width="5.625" bestFit="1" customWidth="1"/>
    <col min="15" max="19" width="5.625" bestFit="1" customWidth="1"/>
    <col min="31" max="31" width="5.625" bestFit="1" customWidth="1"/>
  </cols>
  <sheetData>
    <row r="1" spans="1:11" ht="29.1" customHeight="1" x14ac:dyDescent="0.25">
      <c r="A1" s="526" t="s">
        <v>48</v>
      </c>
      <c r="B1" s="492"/>
      <c r="C1" s="492"/>
      <c r="D1" s="492"/>
      <c r="E1" s="492"/>
      <c r="F1" s="492"/>
      <c r="G1" s="303"/>
    </row>
    <row r="2" spans="1:11" x14ac:dyDescent="0.2">
      <c r="C2" s="39"/>
      <c r="D2" s="39"/>
      <c r="E2" s="39"/>
      <c r="F2" s="39"/>
      <c r="G2" s="39"/>
      <c r="H2" s="39"/>
      <c r="I2" s="39"/>
      <c r="J2" s="40"/>
    </row>
    <row r="3" spans="1:11" x14ac:dyDescent="0.2">
      <c r="B3" s="250"/>
      <c r="C3" s="251"/>
      <c r="D3" s="251"/>
      <c r="E3" s="251"/>
      <c r="F3" s="251"/>
      <c r="G3" s="251"/>
      <c r="H3" s="251"/>
      <c r="I3" s="251"/>
      <c r="J3" s="252"/>
    </row>
    <row r="4" spans="1:11" x14ac:dyDescent="0.2">
      <c r="B4" t="s">
        <v>47</v>
      </c>
      <c r="I4" t="s">
        <v>50</v>
      </c>
    </row>
    <row r="6" spans="1:11" x14ac:dyDescent="0.2">
      <c r="B6" s="44"/>
      <c r="C6" s="45"/>
      <c r="D6" s="45" t="s">
        <v>64</v>
      </c>
      <c r="E6" s="45" t="s">
        <v>23</v>
      </c>
      <c r="F6" s="45" t="s">
        <v>70</v>
      </c>
      <c r="G6" s="45" t="s">
        <v>66</v>
      </c>
      <c r="H6" s="44"/>
      <c r="I6" s="44"/>
      <c r="J6" s="45" t="s">
        <v>64</v>
      </c>
      <c r="K6" s="45" t="s">
        <v>23</v>
      </c>
    </row>
    <row r="7" spans="1:11" x14ac:dyDescent="0.2">
      <c r="B7" s="47">
        <v>1</v>
      </c>
      <c r="C7" s="48" t="s">
        <v>39</v>
      </c>
      <c r="D7" s="46">
        <f>'v 1'!$D$17</f>
        <v>0</v>
      </c>
      <c r="E7" s="46">
        <f>'v 1'!$E$17</f>
        <v>0</v>
      </c>
      <c r="F7" s="199">
        <f>E7-D7</f>
        <v>0</v>
      </c>
      <c r="G7" s="304">
        <f>'v 1'!$L$17</f>
        <v>0.33333333333333331</v>
      </c>
      <c r="H7" s="44">
        <v>1</v>
      </c>
      <c r="I7" s="44" t="s">
        <v>39</v>
      </c>
      <c r="J7" s="46">
        <f>'v 1'!$D$17</f>
        <v>0</v>
      </c>
      <c r="K7" s="46">
        <f>'v 1'!$E$17</f>
        <v>0</v>
      </c>
    </row>
    <row r="8" spans="1:11" x14ac:dyDescent="0.2">
      <c r="B8" s="44"/>
      <c r="C8" s="48" t="s">
        <v>40</v>
      </c>
      <c r="D8" s="46">
        <f>'v 1'!$D$18</f>
        <v>0</v>
      </c>
      <c r="E8" s="46">
        <f>'v 1'!$E$18</f>
        <v>0</v>
      </c>
      <c r="F8" s="198">
        <f t="shared" ref="F8:F71" si="0">E8-D8</f>
        <v>0</v>
      </c>
      <c r="G8" s="304">
        <f>'v 1'!$L$18</f>
        <v>0.33333333333333331</v>
      </c>
      <c r="H8" s="44"/>
      <c r="I8" s="44" t="s">
        <v>40</v>
      </c>
      <c r="J8" s="46">
        <f>'v 1'!$D$18</f>
        <v>0</v>
      </c>
      <c r="K8" s="46">
        <f>'v 1'!$E$18</f>
        <v>0</v>
      </c>
    </row>
    <row r="9" spans="1:11" x14ac:dyDescent="0.2">
      <c r="B9" s="44"/>
      <c r="C9" s="48" t="s">
        <v>41</v>
      </c>
      <c r="D9" s="46">
        <f>'v 1'!$D$19</f>
        <v>0</v>
      </c>
      <c r="E9" s="46">
        <f>'v 1'!$E$19</f>
        <v>0</v>
      </c>
      <c r="F9" s="198">
        <f t="shared" si="0"/>
        <v>0</v>
      </c>
      <c r="G9" s="304">
        <f>'v 1'!$L$19</f>
        <v>0.16666666666666666</v>
      </c>
      <c r="H9" s="44"/>
      <c r="I9" s="44" t="s">
        <v>41</v>
      </c>
      <c r="J9" s="46">
        <f>'v 1'!$D$19</f>
        <v>0</v>
      </c>
      <c r="K9" s="46">
        <f>'v 1'!$E$19</f>
        <v>0</v>
      </c>
    </row>
    <row r="10" spans="1:11" x14ac:dyDescent="0.2">
      <c r="B10" s="44"/>
      <c r="C10" s="48" t="s">
        <v>42</v>
      </c>
      <c r="D10" s="46">
        <f>'v 1'!$D$20</f>
        <v>0</v>
      </c>
      <c r="E10" s="46">
        <f>'v 1'!$E$20</f>
        <v>0</v>
      </c>
      <c r="F10" s="198">
        <f t="shared" si="0"/>
        <v>0</v>
      </c>
      <c r="G10" s="304">
        <f>'v 1'!$L$20</f>
        <v>0</v>
      </c>
      <c r="H10" s="44"/>
      <c r="I10" s="44" t="s">
        <v>42</v>
      </c>
      <c r="J10" s="46">
        <f>'v 1'!$D$20</f>
        <v>0</v>
      </c>
      <c r="K10" s="46">
        <f>'v 1'!$E$20</f>
        <v>0</v>
      </c>
    </row>
    <row r="11" spans="1:11" x14ac:dyDescent="0.2">
      <c r="B11" s="44"/>
      <c r="C11" s="48" t="s">
        <v>30</v>
      </c>
      <c r="D11" s="46">
        <f>'v 1'!$D$21</f>
        <v>0</v>
      </c>
      <c r="E11" s="46">
        <f>'v 1'!$E$21</f>
        <v>0</v>
      </c>
      <c r="F11" s="198">
        <f t="shared" si="0"/>
        <v>0</v>
      </c>
      <c r="G11" s="304">
        <f>'v 1'!$L$21</f>
        <v>0</v>
      </c>
      <c r="H11" s="44"/>
      <c r="I11" s="44" t="s">
        <v>30</v>
      </c>
      <c r="J11" s="46">
        <f>'v 1'!$D$21</f>
        <v>0</v>
      </c>
      <c r="K11" s="46">
        <f>'v 1'!$E$21</f>
        <v>0</v>
      </c>
    </row>
    <row r="12" spans="1:11" x14ac:dyDescent="0.2">
      <c r="B12" s="44"/>
      <c r="C12" s="48" t="s">
        <v>33</v>
      </c>
      <c r="D12" s="46">
        <f>'v 1'!$D$22</f>
        <v>0</v>
      </c>
      <c r="E12" s="46">
        <f>'v 1'!$E$22</f>
        <v>0</v>
      </c>
      <c r="F12" s="198">
        <f t="shared" si="0"/>
        <v>0</v>
      </c>
      <c r="G12" s="304">
        <f>'v 1'!$L$22</f>
        <v>0</v>
      </c>
      <c r="H12" s="44">
        <v>2</v>
      </c>
      <c r="I12" s="44" t="s">
        <v>39</v>
      </c>
      <c r="J12" s="46">
        <f>'v 2'!$D$17</f>
        <v>0</v>
      </c>
      <c r="K12" s="46">
        <f>'v 2'!$E$17</f>
        <v>0</v>
      </c>
    </row>
    <row r="13" spans="1:11" x14ac:dyDescent="0.2">
      <c r="B13" s="44"/>
      <c r="C13" s="49" t="s">
        <v>34</v>
      </c>
      <c r="D13" s="50">
        <f>'v 1'!$D$23</f>
        <v>0</v>
      </c>
      <c r="E13" s="50">
        <f>'v 1'!$E$23</f>
        <v>0</v>
      </c>
      <c r="F13" s="198">
        <f t="shared" si="0"/>
        <v>0</v>
      </c>
      <c r="G13" s="304">
        <f>'v 1'!$L$23</f>
        <v>0</v>
      </c>
      <c r="H13" s="44"/>
      <c r="I13" s="44" t="s">
        <v>40</v>
      </c>
      <c r="J13" s="46">
        <f>'v 2'!$D$18</f>
        <v>0</v>
      </c>
      <c r="K13" s="46">
        <f>'v 2'!$E$18</f>
        <v>0</v>
      </c>
    </row>
    <row r="14" spans="1:11" x14ac:dyDescent="0.2">
      <c r="B14" s="47">
        <v>2</v>
      </c>
      <c r="C14" s="48" t="s">
        <v>39</v>
      </c>
      <c r="D14" s="46">
        <f>'v 2'!$D$17</f>
        <v>0</v>
      </c>
      <c r="E14" s="46">
        <f>'v 2'!$E$17</f>
        <v>0</v>
      </c>
      <c r="F14" s="198">
        <f t="shared" si="0"/>
        <v>0</v>
      </c>
      <c r="G14" s="304">
        <f>'v 2'!$L$17</f>
        <v>0.33333333333333331</v>
      </c>
      <c r="H14" s="44"/>
      <c r="I14" s="44" t="s">
        <v>41</v>
      </c>
      <c r="J14" s="46">
        <f>'v 2'!$D$19</f>
        <v>0</v>
      </c>
      <c r="K14" s="46">
        <f>'v 2'!$E$19</f>
        <v>0</v>
      </c>
    </row>
    <row r="15" spans="1:11" x14ac:dyDescent="0.2">
      <c r="B15" s="44"/>
      <c r="C15" s="48" t="s">
        <v>40</v>
      </c>
      <c r="D15" s="46">
        <f>'v 2'!$D$18</f>
        <v>0</v>
      </c>
      <c r="E15" s="46">
        <f>'v 2'!$E$18</f>
        <v>0</v>
      </c>
      <c r="F15" s="198">
        <f t="shared" si="0"/>
        <v>0</v>
      </c>
      <c r="G15" s="304">
        <f>'v 2'!$L$18</f>
        <v>0.33333333333333331</v>
      </c>
      <c r="H15" s="44"/>
      <c r="I15" s="44" t="s">
        <v>42</v>
      </c>
      <c r="J15" s="46">
        <f>'v 2'!$D$20</f>
        <v>0</v>
      </c>
      <c r="K15" s="46">
        <f>'v 2'!$E$20</f>
        <v>0</v>
      </c>
    </row>
    <row r="16" spans="1:11" x14ac:dyDescent="0.2">
      <c r="B16" s="44"/>
      <c r="C16" s="48" t="s">
        <v>41</v>
      </c>
      <c r="D16" s="46">
        <f>'v 2'!$D$19</f>
        <v>0</v>
      </c>
      <c r="E16" s="46">
        <f>'v 2'!$E$19</f>
        <v>0</v>
      </c>
      <c r="F16" s="198">
        <f t="shared" si="0"/>
        <v>0</v>
      </c>
      <c r="G16" s="304">
        <f>'v 2'!$L$19</f>
        <v>0.33333333333333331</v>
      </c>
      <c r="H16" s="44"/>
      <c r="I16" s="44" t="s">
        <v>30</v>
      </c>
      <c r="J16" s="46">
        <f>'v 2'!$D$21</f>
        <v>0</v>
      </c>
      <c r="K16" s="46">
        <f>'v 2'!$E$21</f>
        <v>0</v>
      </c>
    </row>
    <row r="17" spans="2:116" x14ac:dyDescent="0.2">
      <c r="B17" s="44"/>
      <c r="C17" s="48" t="s">
        <v>42</v>
      </c>
      <c r="D17" s="46">
        <f>'v 2'!$D$20</f>
        <v>0</v>
      </c>
      <c r="E17" s="46">
        <f>'v 2'!$E$20</f>
        <v>0</v>
      </c>
      <c r="F17" s="198">
        <f t="shared" si="0"/>
        <v>0</v>
      </c>
      <c r="G17" s="304">
        <f>'v 2'!$L$20</f>
        <v>0.33333333333333331</v>
      </c>
      <c r="H17" s="44">
        <v>3</v>
      </c>
      <c r="I17" s="44" t="s">
        <v>39</v>
      </c>
      <c r="J17" s="46">
        <f>'v 3'!$D$17</f>
        <v>0</v>
      </c>
      <c r="K17" s="46">
        <f>'v 3'!$E$17</f>
        <v>0</v>
      </c>
    </row>
    <row r="18" spans="2:116" x14ac:dyDescent="0.2">
      <c r="B18" s="44"/>
      <c r="C18" s="48" t="s">
        <v>30</v>
      </c>
      <c r="D18" s="46">
        <f>'v 2'!$D$21</f>
        <v>0</v>
      </c>
      <c r="E18" s="46">
        <f>'v 2'!$E$21</f>
        <v>0</v>
      </c>
      <c r="F18" s="198">
        <f t="shared" si="0"/>
        <v>0</v>
      </c>
      <c r="G18" s="304">
        <f>'v 2'!$L$21</f>
        <v>0.33333333333333331</v>
      </c>
      <c r="H18" s="44"/>
      <c r="I18" s="44" t="s">
        <v>40</v>
      </c>
      <c r="J18" s="46">
        <f>'v 3'!$D$18</f>
        <v>0</v>
      </c>
      <c r="K18" s="46">
        <f>'v 3'!$E$18</f>
        <v>0</v>
      </c>
    </row>
    <row r="19" spans="2:116" x14ac:dyDescent="0.2">
      <c r="B19" s="44"/>
      <c r="C19" s="48" t="s">
        <v>33</v>
      </c>
      <c r="D19" s="46">
        <f>'v 2'!$D$22</f>
        <v>0</v>
      </c>
      <c r="E19" s="46">
        <f>'v 2'!$E$22</f>
        <v>0</v>
      </c>
      <c r="F19" s="198">
        <f t="shared" si="0"/>
        <v>0</v>
      </c>
      <c r="G19" s="304">
        <f>'v 2'!$L$22</f>
        <v>0</v>
      </c>
      <c r="H19" s="44"/>
      <c r="I19" s="44" t="s">
        <v>41</v>
      </c>
      <c r="J19" s="46">
        <f>'v 3'!$D$19</f>
        <v>0</v>
      </c>
      <c r="K19" s="46">
        <f>'v 3'!$E$19</f>
        <v>0</v>
      </c>
      <c r="CS19" s="11"/>
      <c r="CZ19" s="11"/>
      <c r="DG19" s="11"/>
    </row>
    <row r="20" spans="2:116" x14ac:dyDescent="0.2">
      <c r="B20" s="44"/>
      <c r="C20" s="49" t="s">
        <v>34</v>
      </c>
      <c r="D20" s="50">
        <f>'v 2'!$D$23</f>
        <v>0</v>
      </c>
      <c r="E20" s="50">
        <f>'v 2'!$E$23</f>
        <v>0</v>
      </c>
      <c r="F20" s="198">
        <f t="shared" si="0"/>
        <v>0</v>
      </c>
      <c r="G20" s="304">
        <f>'v 2'!$L$23</f>
        <v>0</v>
      </c>
      <c r="H20" s="44"/>
      <c r="I20" s="44" t="s">
        <v>42</v>
      </c>
      <c r="J20" s="46">
        <f>'v 3'!$D$20</f>
        <v>0</v>
      </c>
      <c r="K20" s="46">
        <f>'v 3'!$E$20</f>
        <v>0</v>
      </c>
      <c r="CM20" s="10"/>
      <c r="CN20" s="10"/>
      <c r="CO20" s="10"/>
      <c r="CP20" s="10"/>
      <c r="CQ20" s="10"/>
      <c r="CR20" s="10"/>
      <c r="CS20" s="12"/>
      <c r="CT20" s="10"/>
      <c r="CU20" s="10"/>
      <c r="CV20" s="10"/>
      <c r="CW20" s="10"/>
      <c r="CX20" s="10"/>
      <c r="CY20" s="10"/>
      <c r="CZ20" s="12"/>
      <c r="DA20" s="10"/>
      <c r="DB20" s="10"/>
      <c r="DC20" s="10"/>
      <c r="DD20" s="10"/>
      <c r="DE20" s="10"/>
      <c r="DF20" s="10"/>
      <c r="DG20" s="12"/>
      <c r="DH20" s="10"/>
      <c r="DI20" s="10"/>
      <c r="DJ20" s="10"/>
      <c r="DK20" s="10"/>
      <c r="DL20" s="10"/>
    </row>
    <row r="21" spans="2:116" x14ac:dyDescent="0.2">
      <c r="B21" s="47">
        <v>3</v>
      </c>
      <c r="C21" s="48" t="s">
        <v>39</v>
      </c>
      <c r="D21" s="46">
        <f>'v 3'!$D$17</f>
        <v>0</v>
      </c>
      <c r="E21" s="46">
        <f>'v 3'!$E$17</f>
        <v>0</v>
      </c>
      <c r="F21" s="198">
        <f t="shared" si="0"/>
        <v>0</v>
      </c>
      <c r="G21" s="304">
        <f>'v 3'!$L$17</f>
        <v>0.33333333333333331</v>
      </c>
      <c r="H21" s="44"/>
      <c r="I21" s="44" t="s">
        <v>30</v>
      </c>
      <c r="J21" s="46">
        <f>'v 3'!$D$21</f>
        <v>0</v>
      </c>
      <c r="K21" s="46">
        <f>'v 3'!$E$21</f>
        <v>0</v>
      </c>
    </row>
    <row r="22" spans="2:116" x14ac:dyDescent="0.2">
      <c r="B22" s="44"/>
      <c r="C22" s="48" t="s">
        <v>40</v>
      </c>
      <c r="D22" s="46">
        <f>'v 3'!$D$18</f>
        <v>0</v>
      </c>
      <c r="E22" s="46">
        <f>'v 3'!$E$18</f>
        <v>0</v>
      </c>
      <c r="F22" s="198">
        <f t="shared" si="0"/>
        <v>0</v>
      </c>
      <c r="G22" s="304">
        <f>'v 3'!$L$18</f>
        <v>0.33333333333333331</v>
      </c>
      <c r="H22" s="44">
        <v>4</v>
      </c>
      <c r="I22" s="44" t="s">
        <v>39</v>
      </c>
      <c r="J22" s="46">
        <f>'v 4'!$D$17</f>
        <v>0</v>
      </c>
      <c r="K22" s="46">
        <f>'v 4'!$E$17</f>
        <v>0</v>
      </c>
    </row>
    <row r="23" spans="2:116" x14ac:dyDescent="0.2">
      <c r="B23" s="44"/>
      <c r="C23" s="48" t="s">
        <v>41</v>
      </c>
      <c r="D23" s="46">
        <f>'v 3'!$D$19</f>
        <v>0</v>
      </c>
      <c r="E23" s="46">
        <f>'v 3'!$E$19</f>
        <v>0</v>
      </c>
      <c r="F23" s="198">
        <f t="shared" si="0"/>
        <v>0</v>
      </c>
      <c r="G23" s="304">
        <f>'v 3'!$L$19</f>
        <v>0.33333333333333331</v>
      </c>
      <c r="H23" s="44"/>
      <c r="I23" s="44" t="s">
        <v>40</v>
      </c>
      <c r="J23" s="46">
        <f>'v 4'!$D$18</f>
        <v>0</v>
      </c>
      <c r="K23" s="46">
        <f>'v 4'!$E$18</f>
        <v>0</v>
      </c>
    </row>
    <row r="24" spans="2:116" x14ac:dyDescent="0.2">
      <c r="B24" s="44"/>
      <c r="C24" s="48" t="s">
        <v>42</v>
      </c>
      <c r="D24" s="46">
        <f>'v 3'!$D$20</f>
        <v>0</v>
      </c>
      <c r="E24" s="46">
        <f>'v 3'!$E$20</f>
        <v>0</v>
      </c>
      <c r="F24" s="198">
        <f t="shared" si="0"/>
        <v>0</v>
      </c>
      <c r="G24" s="304">
        <f>'v 3'!$L$20</f>
        <v>0.33333333333333331</v>
      </c>
      <c r="H24" s="44"/>
      <c r="I24" s="44" t="s">
        <v>41</v>
      </c>
      <c r="J24" s="46">
        <f>'v 4'!$D$19</f>
        <v>0</v>
      </c>
      <c r="K24" s="46">
        <f>'v 4'!$E$19</f>
        <v>0</v>
      </c>
    </row>
    <row r="25" spans="2:116" x14ac:dyDescent="0.2">
      <c r="B25" s="44"/>
      <c r="C25" s="48" t="s">
        <v>30</v>
      </c>
      <c r="D25" s="46">
        <f>'v 3'!$D$21</f>
        <v>0</v>
      </c>
      <c r="E25" s="46">
        <f>'v 3'!$E$21</f>
        <v>0</v>
      </c>
      <c r="F25" s="198">
        <f t="shared" si="0"/>
        <v>0</v>
      </c>
      <c r="G25" s="304">
        <f>'v 3'!$L$21</f>
        <v>0.33333333333333331</v>
      </c>
      <c r="H25" s="44"/>
      <c r="I25" s="44" t="s">
        <v>42</v>
      </c>
      <c r="J25" s="46">
        <f>'v 4'!$D$20</f>
        <v>0</v>
      </c>
      <c r="K25" s="46">
        <f>'v 4'!$E$20</f>
        <v>0</v>
      </c>
    </row>
    <row r="26" spans="2:116" x14ac:dyDescent="0.2">
      <c r="B26" s="44"/>
      <c r="C26" s="48" t="s">
        <v>33</v>
      </c>
      <c r="D26" s="46">
        <f>'v 3'!$D$22</f>
        <v>0</v>
      </c>
      <c r="E26" s="46">
        <f>'v 3'!$E$22</f>
        <v>0</v>
      </c>
      <c r="F26" s="198">
        <f t="shared" si="0"/>
        <v>0</v>
      </c>
      <c r="G26" s="304">
        <f>'v 3'!$L$22</f>
        <v>0</v>
      </c>
      <c r="H26" s="44"/>
      <c r="I26" s="44" t="s">
        <v>30</v>
      </c>
      <c r="J26" s="46">
        <f>'v 4'!$D$21</f>
        <v>0</v>
      </c>
      <c r="K26" s="46">
        <f>'v 4'!$E$21</f>
        <v>0</v>
      </c>
    </row>
    <row r="27" spans="2:116" x14ac:dyDescent="0.2">
      <c r="B27" s="44"/>
      <c r="C27" s="49" t="s">
        <v>34</v>
      </c>
      <c r="D27" s="46">
        <f>'v 3'!$D$23</f>
        <v>0</v>
      </c>
      <c r="E27" s="46">
        <f>'v 3'!$E$23</f>
        <v>0</v>
      </c>
      <c r="F27" s="198">
        <f t="shared" si="0"/>
        <v>0</v>
      </c>
      <c r="G27" s="304">
        <f>'v 3'!$L$23</f>
        <v>0</v>
      </c>
      <c r="H27" s="44">
        <v>5</v>
      </c>
      <c r="I27" s="44" t="s">
        <v>39</v>
      </c>
      <c r="J27" s="46">
        <f>'v 5'!$D$17</f>
        <v>0</v>
      </c>
      <c r="K27" s="46">
        <f>'v 5'!$E$17</f>
        <v>0</v>
      </c>
    </row>
    <row r="28" spans="2:116" x14ac:dyDescent="0.2">
      <c r="B28" s="47">
        <v>4</v>
      </c>
      <c r="C28" s="51" t="s">
        <v>39</v>
      </c>
      <c r="D28" s="46">
        <f>'v 4'!$D$17</f>
        <v>0</v>
      </c>
      <c r="E28" s="46">
        <f>'v 4'!$E$17</f>
        <v>0</v>
      </c>
      <c r="F28" s="198">
        <f t="shared" si="0"/>
        <v>0</v>
      </c>
      <c r="G28" s="304">
        <f>'v 4'!$L$17</f>
        <v>0.33333333333333331</v>
      </c>
      <c r="H28" s="44"/>
      <c r="I28" s="44" t="s">
        <v>40</v>
      </c>
      <c r="J28" s="46">
        <f>'v 5'!$D$18</f>
        <v>0</v>
      </c>
      <c r="K28" s="46">
        <f>'v 5'!$E$18</f>
        <v>0</v>
      </c>
    </row>
    <row r="29" spans="2:116" x14ac:dyDescent="0.2">
      <c r="B29" s="44"/>
      <c r="C29" s="48" t="s">
        <v>40</v>
      </c>
      <c r="D29" s="46">
        <f>'v 4'!$D$18</f>
        <v>0</v>
      </c>
      <c r="E29" s="46">
        <f>'v 4'!$E$18</f>
        <v>0</v>
      </c>
      <c r="F29" s="198">
        <f t="shared" si="0"/>
        <v>0</v>
      </c>
      <c r="G29" s="304">
        <f>'v 4'!$L$18</f>
        <v>0.33333333333333331</v>
      </c>
      <c r="H29" s="44"/>
      <c r="I29" s="44" t="s">
        <v>41</v>
      </c>
      <c r="J29" s="46">
        <f>'v 5'!$D$19</f>
        <v>0</v>
      </c>
      <c r="K29" s="46">
        <f>'v 5'!$E$19</f>
        <v>0</v>
      </c>
    </row>
    <row r="30" spans="2:116" x14ac:dyDescent="0.2">
      <c r="B30" s="44"/>
      <c r="C30" s="48" t="s">
        <v>41</v>
      </c>
      <c r="D30" s="46">
        <f>'v 4'!$D$19</f>
        <v>0</v>
      </c>
      <c r="E30" s="46">
        <f>'v 4'!$E$19</f>
        <v>0</v>
      </c>
      <c r="F30" s="198">
        <f t="shared" si="0"/>
        <v>0</v>
      </c>
      <c r="G30" s="304">
        <f>'v 4'!$L$19</f>
        <v>0.33333333333333331</v>
      </c>
      <c r="H30" s="44"/>
      <c r="I30" s="44" t="s">
        <v>42</v>
      </c>
      <c r="J30" s="46">
        <f>'v 5'!$D$20</f>
        <v>0</v>
      </c>
      <c r="K30" s="46">
        <f>'v 5'!$E$20</f>
        <v>0</v>
      </c>
    </row>
    <row r="31" spans="2:116" x14ac:dyDescent="0.2">
      <c r="B31" s="44"/>
      <c r="C31" s="48" t="s">
        <v>42</v>
      </c>
      <c r="D31" s="46">
        <f>'v 4'!$D$20</f>
        <v>0</v>
      </c>
      <c r="E31" s="46">
        <f>'v 4'!$E$20</f>
        <v>0</v>
      </c>
      <c r="F31" s="198">
        <f t="shared" si="0"/>
        <v>0</v>
      </c>
      <c r="G31" s="304">
        <f>'v 4'!$L$20</f>
        <v>0.33333333333333331</v>
      </c>
      <c r="H31" s="44"/>
      <c r="I31" s="44" t="s">
        <v>30</v>
      </c>
      <c r="J31" s="46">
        <f>'v 5'!$D$21</f>
        <v>0</v>
      </c>
      <c r="K31" s="46">
        <f>'v 5'!$E$21</f>
        <v>0</v>
      </c>
    </row>
    <row r="32" spans="2:116" x14ac:dyDescent="0.2">
      <c r="B32" s="44"/>
      <c r="C32" s="48" t="s">
        <v>30</v>
      </c>
      <c r="D32" s="46">
        <f>'v 4'!$D$21</f>
        <v>0</v>
      </c>
      <c r="E32" s="46">
        <f>'v 4'!$E$21</f>
        <v>0</v>
      </c>
      <c r="F32" s="198">
        <f t="shared" si="0"/>
        <v>0</v>
      </c>
      <c r="G32" s="304">
        <f>'v 4'!$L$21</f>
        <v>0.33333333333333331</v>
      </c>
      <c r="H32" s="44">
        <v>6</v>
      </c>
      <c r="I32" s="44" t="s">
        <v>39</v>
      </c>
      <c r="J32" s="46">
        <f>'v 6'!$D$17</f>
        <v>0</v>
      </c>
      <c r="K32" s="46">
        <f>'v 6'!$E$17</f>
        <v>0</v>
      </c>
    </row>
    <row r="33" spans="2:11" x14ac:dyDescent="0.2">
      <c r="B33" s="44"/>
      <c r="C33" s="48" t="s">
        <v>33</v>
      </c>
      <c r="D33" s="46">
        <f>'v 4'!$D$22</f>
        <v>0</v>
      </c>
      <c r="E33" s="46">
        <f>'v 4'!$E$22</f>
        <v>0</v>
      </c>
      <c r="F33" s="198">
        <f t="shared" si="0"/>
        <v>0</v>
      </c>
      <c r="G33" s="304">
        <f>'v 4'!$L$22</f>
        <v>0</v>
      </c>
      <c r="H33" s="44"/>
      <c r="I33" s="44" t="s">
        <v>40</v>
      </c>
      <c r="J33" s="46">
        <f>'v 6'!$D$18</f>
        <v>0</v>
      </c>
      <c r="K33" s="46">
        <f>'v 6'!$E$18</f>
        <v>0</v>
      </c>
    </row>
    <row r="34" spans="2:11" x14ac:dyDescent="0.2">
      <c r="B34" s="44"/>
      <c r="C34" s="49" t="s">
        <v>34</v>
      </c>
      <c r="D34" s="46">
        <f>'v 4'!$D$23</f>
        <v>0</v>
      </c>
      <c r="E34" s="46">
        <f>'v 4'!$E$23</f>
        <v>0</v>
      </c>
      <c r="F34" s="198">
        <f t="shared" si="0"/>
        <v>0</v>
      </c>
      <c r="G34" s="304">
        <f>'v 4'!$L$23</f>
        <v>0</v>
      </c>
      <c r="H34" s="44"/>
      <c r="I34" s="44" t="s">
        <v>41</v>
      </c>
      <c r="J34" s="46">
        <f>'v 6'!$D$19</f>
        <v>0</v>
      </c>
      <c r="K34" s="46">
        <f>'v 6'!$E$19</f>
        <v>0</v>
      </c>
    </row>
    <row r="35" spans="2:11" x14ac:dyDescent="0.2">
      <c r="B35" s="47">
        <v>5</v>
      </c>
      <c r="C35" s="51" t="s">
        <v>39</v>
      </c>
      <c r="D35" s="46">
        <f>'v 5'!$D$17</f>
        <v>0</v>
      </c>
      <c r="E35" s="46">
        <f>'v 5'!$E$17</f>
        <v>0</v>
      </c>
      <c r="F35" s="198">
        <f t="shared" si="0"/>
        <v>0</v>
      </c>
      <c r="G35" s="304">
        <f>'v 5'!$L$17</f>
        <v>0.33333333333333331</v>
      </c>
      <c r="H35" s="44"/>
      <c r="I35" s="44" t="s">
        <v>42</v>
      </c>
      <c r="J35" s="46">
        <f>'v 6'!$D$20</f>
        <v>0</v>
      </c>
      <c r="K35" s="46">
        <f>'v 6'!$E$20</f>
        <v>0</v>
      </c>
    </row>
    <row r="36" spans="2:11" x14ac:dyDescent="0.2">
      <c r="B36" s="44"/>
      <c r="C36" s="48" t="s">
        <v>40</v>
      </c>
      <c r="D36" s="46">
        <f>'v 5'!$D$18</f>
        <v>0</v>
      </c>
      <c r="E36" s="46">
        <f>'v 5'!$E$18</f>
        <v>0</v>
      </c>
      <c r="F36" s="198">
        <f t="shared" si="0"/>
        <v>0</v>
      </c>
      <c r="G36" s="304">
        <f>'v 5'!$L$18</f>
        <v>0.33333333333333331</v>
      </c>
      <c r="H36" s="44"/>
      <c r="I36" s="44" t="s">
        <v>30</v>
      </c>
      <c r="J36" s="46">
        <f>'v 6'!$D$21</f>
        <v>0</v>
      </c>
      <c r="K36" s="46">
        <f>'v 6'!$E$21</f>
        <v>0</v>
      </c>
    </row>
    <row r="37" spans="2:11" x14ac:dyDescent="0.2">
      <c r="B37" s="44"/>
      <c r="C37" s="48" t="s">
        <v>41</v>
      </c>
      <c r="D37" s="46">
        <f>'v 5'!$D$19</f>
        <v>0</v>
      </c>
      <c r="E37" s="46">
        <f>'v 5'!$E$19</f>
        <v>0</v>
      </c>
      <c r="F37" s="198">
        <f t="shared" si="0"/>
        <v>0</v>
      </c>
      <c r="G37" s="304">
        <f>'v 5'!$L$19</f>
        <v>0.33333333333333331</v>
      </c>
      <c r="H37" s="44">
        <v>7</v>
      </c>
      <c r="I37" s="44" t="s">
        <v>39</v>
      </c>
      <c r="J37" s="46">
        <f>'v 7'!$D$17</f>
        <v>0</v>
      </c>
      <c r="K37" s="46">
        <f>'v 7'!$E$17</f>
        <v>0</v>
      </c>
    </row>
    <row r="38" spans="2:11" x14ac:dyDescent="0.2">
      <c r="B38" s="44"/>
      <c r="C38" s="48" t="s">
        <v>42</v>
      </c>
      <c r="D38" s="46">
        <f>'v 5'!$D$20</f>
        <v>0</v>
      </c>
      <c r="E38" s="46">
        <f>'v 5'!$E$20</f>
        <v>0</v>
      </c>
      <c r="F38" s="198">
        <f t="shared" si="0"/>
        <v>0</v>
      </c>
      <c r="G38" s="304">
        <f>'v 5'!$L$20</f>
        <v>0.33333333333333331</v>
      </c>
      <c r="H38" s="44"/>
      <c r="I38" s="44" t="s">
        <v>40</v>
      </c>
      <c r="J38" s="46">
        <f>'v 7'!$D$18</f>
        <v>0</v>
      </c>
      <c r="K38" s="46">
        <f>'v 7'!$E$18</f>
        <v>0</v>
      </c>
    </row>
    <row r="39" spans="2:11" x14ac:dyDescent="0.2">
      <c r="B39" s="44"/>
      <c r="C39" s="48" t="s">
        <v>30</v>
      </c>
      <c r="D39" s="46">
        <f>'v 5'!$D$21</f>
        <v>0</v>
      </c>
      <c r="E39" s="46">
        <f>'v 5'!$E$21</f>
        <v>0</v>
      </c>
      <c r="F39" s="198">
        <f t="shared" si="0"/>
        <v>0</v>
      </c>
      <c r="G39" s="304">
        <f>'v 5'!$L$21</f>
        <v>0.33333333333333331</v>
      </c>
      <c r="H39" s="44"/>
      <c r="I39" s="44" t="s">
        <v>41</v>
      </c>
      <c r="J39" s="46">
        <f>'v 7'!$D$19</f>
        <v>0</v>
      </c>
      <c r="K39" s="46">
        <f>'v 7'!$E$19</f>
        <v>0</v>
      </c>
    </row>
    <row r="40" spans="2:11" x14ac:dyDescent="0.2">
      <c r="B40" s="44"/>
      <c r="C40" s="48" t="s">
        <v>33</v>
      </c>
      <c r="D40" s="46">
        <f>'v 5'!$D$22</f>
        <v>0</v>
      </c>
      <c r="E40" s="46">
        <f>'v 5'!$E$22</f>
        <v>0</v>
      </c>
      <c r="F40" s="198">
        <f t="shared" si="0"/>
        <v>0</v>
      </c>
      <c r="G40" s="304">
        <f>'v 5'!$L$22</f>
        <v>0</v>
      </c>
      <c r="H40" s="44"/>
      <c r="I40" s="44" t="s">
        <v>42</v>
      </c>
      <c r="J40" s="46">
        <f>'v 7'!$D$20</f>
        <v>0</v>
      </c>
      <c r="K40" s="46">
        <f>'v 7'!$E$20</f>
        <v>0</v>
      </c>
    </row>
    <row r="41" spans="2:11" x14ac:dyDescent="0.2">
      <c r="B41" s="44"/>
      <c r="C41" s="49" t="s">
        <v>34</v>
      </c>
      <c r="D41" s="46">
        <f>'v 5'!$D$23</f>
        <v>0</v>
      </c>
      <c r="E41" s="46">
        <f>'v 5'!$E$23</f>
        <v>0</v>
      </c>
      <c r="F41" s="198">
        <f t="shared" si="0"/>
        <v>0</v>
      </c>
      <c r="G41" s="304">
        <f>'v 5'!$L$23</f>
        <v>0</v>
      </c>
      <c r="H41" s="44"/>
      <c r="I41" s="44" t="s">
        <v>30</v>
      </c>
      <c r="J41" s="46">
        <f>'v 7'!$D$21</f>
        <v>0</v>
      </c>
      <c r="K41" s="46">
        <f>'v 7'!$E$21</f>
        <v>0</v>
      </c>
    </row>
    <row r="42" spans="2:11" x14ac:dyDescent="0.2">
      <c r="B42" s="47">
        <v>6</v>
      </c>
      <c r="C42" s="51" t="s">
        <v>39</v>
      </c>
      <c r="D42" s="46">
        <f>'v 6'!$D$17</f>
        <v>0</v>
      </c>
      <c r="E42" s="46">
        <f>'v 6'!$E$17</f>
        <v>0</v>
      </c>
      <c r="F42" s="198">
        <f t="shared" si="0"/>
        <v>0</v>
      </c>
      <c r="G42" s="304">
        <f>'v 6'!$L$17</f>
        <v>0.33333333333333331</v>
      </c>
      <c r="H42" s="44">
        <v>8</v>
      </c>
      <c r="I42" s="44" t="s">
        <v>39</v>
      </c>
      <c r="J42" s="46">
        <f>'v 8'!$D$17</f>
        <v>0</v>
      </c>
      <c r="K42" s="46">
        <f>'v 8'!$E$17</f>
        <v>0</v>
      </c>
    </row>
    <row r="43" spans="2:11" x14ac:dyDescent="0.2">
      <c r="B43" s="44"/>
      <c r="C43" s="48" t="s">
        <v>40</v>
      </c>
      <c r="D43" s="46">
        <f>'v 6'!$D$18</f>
        <v>0</v>
      </c>
      <c r="E43" s="46">
        <f>'v 6'!$E$18</f>
        <v>0</v>
      </c>
      <c r="F43" s="198">
        <f t="shared" si="0"/>
        <v>0</v>
      </c>
      <c r="G43" s="304">
        <f>'v 6'!$L$18</f>
        <v>0.33333333333333331</v>
      </c>
      <c r="H43" s="44"/>
      <c r="I43" s="44" t="s">
        <v>40</v>
      </c>
      <c r="J43" s="46">
        <f>'v 8'!$D$18</f>
        <v>0</v>
      </c>
      <c r="K43" s="46">
        <f>'v 8'!$E$18</f>
        <v>0</v>
      </c>
    </row>
    <row r="44" spans="2:11" x14ac:dyDescent="0.2">
      <c r="B44" s="44"/>
      <c r="C44" s="48" t="s">
        <v>41</v>
      </c>
      <c r="D44" s="46">
        <f>'v 6'!$D$19</f>
        <v>0</v>
      </c>
      <c r="E44" s="46">
        <f>'v 6'!$E$19</f>
        <v>0</v>
      </c>
      <c r="F44" s="198">
        <f t="shared" si="0"/>
        <v>0</v>
      </c>
      <c r="G44" s="304">
        <f>'v 6'!$L$19</f>
        <v>0.33333333333333331</v>
      </c>
      <c r="H44" s="44"/>
      <c r="I44" s="44" t="s">
        <v>41</v>
      </c>
      <c r="J44" s="46">
        <f>'v 8'!$D$19</f>
        <v>0</v>
      </c>
      <c r="K44" s="46">
        <f>'v 8'!$E$19</f>
        <v>0</v>
      </c>
    </row>
    <row r="45" spans="2:11" x14ac:dyDescent="0.2">
      <c r="B45" s="44"/>
      <c r="C45" s="48" t="s">
        <v>42</v>
      </c>
      <c r="D45" s="46">
        <f>'v 6'!$D$20</f>
        <v>0</v>
      </c>
      <c r="E45" s="46">
        <f>'v 6'!$E$20</f>
        <v>0</v>
      </c>
      <c r="F45" s="198">
        <f t="shared" si="0"/>
        <v>0</v>
      </c>
      <c r="G45" s="304">
        <f>'v 6'!$L$20</f>
        <v>0.33333333333333331</v>
      </c>
      <c r="H45" s="44"/>
      <c r="I45" s="44" t="s">
        <v>42</v>
      </c>
      <c r="J45" s="46">
        <f>'v 8'!$D$20</f>
        <v>0</v>
      </c>
      <c r="K45" s="46">
        <f>'v 8'!$E$20</f>
        <v>0</v>
      </c>
    </row>
    <row r="46" spans="2:11" x14ac:dyDescent="0.2">
      <c r="B46" s="44"/>
      <c r="C46" s="48" t="s">
        <v>30</v>
      </c>
      <c r="D46" s="46">
        <f>'v 6'!$D$21</f>
        <v>0</v>
      </c>
      <c r="E46" s="46">
        <f>'v 6'!$E$21</f>
        <v>0</v>
      </c>
      <c r="F46" s="198">
        <f t="shared" si="0"/>
        <v>0</v>
      </c>
      <c r="G46" s="304">
        <f>'v 6'!$L$21</f>
        <v>0.33333333333333331</v>
      </c>
      <c r="H46" s="44"/>
      <c r="I46" s="44" t="s">
        <v>30</v>
      </c>
      <c r="J46" s="46">
        <f>'v 8'!$D$21</f>
        <v>0</v>
      </c>
      <c r="K46" s="46">
        <f>'v 8'!$E$21</f>
        <v>0</v>
      </c>
    </row>
    <row r="47" spans="2:11" x14ac:dyDescent="0.2">
      <c r="B47" s="44"/>
      <c r="C47" s="48" t="s">
        <v>33</v>
      </c>
      <c r="D47" s="46">
        <f>'v 6'!$D$22</f>
        <v>0</v>
      </c>
      <c r="E47" s="46">
        <f>'v 6'!$E$22</f>
        <v>0</v>
      </c>
      <c r="F47" s="198">
        <f t="shared" si="0"/>
        <v>0</v>
      </c>
      <c r="G47" s="304">
        <f>'v 6'!$L$22</f>
        <v>0</v>
      </c>
      <c r="H47" s="44">
        <v>9</v>
      </c>
      <c r="I47" s="44" t="s">
        <v>39</v>
      </c>
      <c r="J47" s="46">
        <f>'v 9'!$D$17</f>
        <v>0</v>
      </c>
      <c r="K47" s="46">
        <f>'v 9'!$E$17</f>
        <v>0</v>
      </c>
    </row>
    <row r="48" spans="2:11" x14ac:dyDescent="0.2">
      <c r="B48" s="44"/>
      <c r="C48" s="49" t="s">
        <v>34</v>
      </c>
      <c r="D48" s="46">
        <f>'v 6'!$D$23</f>
        <v>0</v>
      </c>
      <c r="E48" s="46">
        <f>'v 6'!$E$23</f>
        <v>0</v>
      </c>
      <c r="F48" s="198">
        <f t="shared" si="0"/>
        <v>0</v>
      </c>
      <c r="G48" s="304">
        <f>'v 6'!$L$23</f>
        <v>0</v>
      </c>
      <c r="H48" s="44"/>
      <c r="I48" s="44" t="s">
        <v>40</v>
      </c>
      <c r="J48" s="46">
        <f>'v 9'!$D$18</f>
        <v>0</v>
      </c>
      <c r="K48" s="46">
        <f>'v 9'!$E$18</f>
        <v>0</v>
      </c>
    </row>
    <row r="49" spans="2:11" x14ac:dyDescent="0.2">
      <c r="B49" s="47">
        <v>7</v>
      </c>
      <c r="C49" s="51" t="s">
        <v>39</v>
      </c>
      <c r="D49" s="46">
        <f>'v 7'!$D$17</f>
        <v>0</v>
      </c>
      <c r="E49" s="46">
        <f>'v 7'!$E$17</f>
        <v>0</v>
      </c>
      <c r="F49" s="198">
        <f t="shared" si="0"/>
        <v>0</v>
      </c>
      <c r="G49" s="304">
        <f>'v 7'!$L$17</f>
        <v>0.33333333333333331</v>
      </c>
      <c r="H49" s="44"/>
      <c r="I49" s="44" t="s">
        <v>41</v>
      </c>
      <c r="J49" s="46">
        <f>'v 9'!$D$19</f>
        <v>0</v>
      </c>
      <c r="K49" s="46">
        <f>'v 9'!$E$19</f>
        <v>0</v>
      </c>
    </row>
    <row r="50" spans="2:11" x14ac:dyDescent="0.2">
      <c r="B50" s="44"/>
      <c r="C50" s="48" t="s">
        <v>40</v>
      </c>
      <c r="D50" s="46">
        <f>'v 7'!$D$18</f>
        <v>0</v>
      </c>
      <c r="E50" s="46">
        <f>'v 7'!$E$18</f>
        <v>0</v>
      </c>
      <c r="F50" s="198">
        <f t="shared" si="0"/>
        <v>0</v>
      </c>
      <c r="G50" s="304">
        <f>'v 7'!$L$18</f>
        <v>0.33333333333333331</v>
      </c>
      <c r="H50" s="44"/>
      <c r="I50" s="44" t="s">
        <v>42</v>
      </c>
      <c r="J50" s="46">
        <f>'v 9'!$D$20</f>
        <v>0</v>
      </c>
      <c r="K50" s="46">
        <f>'v 9'!$E$20</f>
        <v>0</v>
      </c>
    </row>
    <row r="51" spans="2:11" x14ac:dyDescent="0.2">
      <c r="B51" s="44"/>
      <c r="C51" s="48" t="s">
        <v>41</v>
      </c>
      <c r="D51" s="46">
        <f>'v 7'!$D$19</f>
        <v>0</v>
      </c>
      <c r="E51" s="46">
        <f>'v 7'!$E$19</f>
        <v>0</v>
      </c>
      <c r="F51" s="198">
        <f t="shared" si="0"/>
        <v>0</v>
      </c>
      <c r="G51" s="304">
        <f>'v 7'!$L$19</f>
        <v>0.33333333333333331</v>
      </c>
      <c r="H51" s="44"/>
      <c r="I51" s="44" t="s">
        <v>30</v>
      </c>
      <c r="J51" s="46">
        <f>'v 9'!$D$21</f>
        <v>0</v>
      </c>
      <c r="K51" s="46">
        <f>'v 9'!$E$21</f>
        <v>0</v>
      </c>
    </row>
    <row r="52" spans="2:11" x14ac:dyDescent="0.2">
      <c r="B52" s="44"/>
      <c r="C52" s="48" t="s">
        <v>42</v>
      </c>
      <c r="D52" s="46">
        <f>'v 7'!$D$20</f>
        <v>0</v>
      </c>
      <c r="E52" s="46">
        <f>'v 7'!$E$20</f>
        <v>0</v>
      </c>
      <c r="F52" s="198">
        <f t="shared" si="0"/>
        <v>0</v>
      </c>
      <c r="G52" s="304">
        <f>'v 7'!$L$20</f>
        <v>0.33333333333333331</v>
      </c>
      <c r="H52" s="44">
        <v>10</v>
      </c>
      <c r="I52" s="44" t="s">
        <v>39</v>
      </c>
      <c r="J52" s="46">
        <f>'v 10'!$D$17</f>
        <v>0</v>
      </c>
      <c r="K52" s="46">
        <f>'v 10'!$E$17</f>
        <v>0</v>
      </c>
    </row>
    <row r="53" spans="2:11" x14ac:dyDescent="0.2">
      <c r="B53" s="44"/>
      <c r="C53" s="48" t="s">
        <v>30</v>
      </c>
      <c r="D53" s="46">
        <f>'v 7'!$D$21</f>
        <v>0</v>
      </c>
      <c r="E53" s="46">
        <f>'v 7'!$E$21</f>
        <v>0</v>
      </c>
      <c r="F53" s="198">
        <f t="shared" si="0"/>
        <v>0</v>
      </c>
      <c r="G53" s="304">
        <f>'v 7'!$L$21</f>
        <v>0.33333333333333331</v>
      </c>
      <c r="H53" s="44"/>
      <c r="I53" s="44" t="s">
        <v>40</v>
      </c>
      <c r="J53" s="46">
        <f>'v 10'!$D$18</f>
        <v>0</v>
      </c>
      <c r="K53" s="46">
        <f>'v 10'!$E$18</f>
        <v>0</v>
      </c>
    </row>
    <row r="54" spans="2:11" x14ac:dyDescent="0.2">
      <c r="B54" s="44"/>
      <c r="C54" s="48" t="s">
        <v>33</v>
      </c>
      <c r="D54" s="46">
        <f>'v 7'!$D$22</f>
        <v>0</v>
      </c>
      <c r="E54" s="46">
        <f>'v 7'!$E$22</f>
        <v>0</v>
      </c>
      <c r="F54" s="198">
        <f t="shared" si="0"/>
        <v>0</v>
      </c>
      <c r="G54" s="304">
        <f>'v 7'!$L$22</f>
        <v>0</v>
      </c>
      <c r="H54" s="44"/>
      <c r="I54" s="44" t="s">
        <v>41</v>
      </c>
      <c r="J54" s="46">
        <f>'v 10'!$D$19</f>
        <v>0</v>
      </c>
      <c r="K54" s="46">
        <f>'v 10'!$E$19</f>
        <v>0</v>
      </c>
    </row>
    <row r="55" spans="2:11" x14ac:dyDescent="0.2">
      <c r="B55" s="44"/>
      <c r="C55" s="49" t="s">
        <v>34</v>
      </c>
      <c r="D55" s="46">
        <f>'v 7'!$D$23</f>
        <v>0</v>
      </c>
      <c r="E55" s="46">
        <f>'v 7'!$E$23</f>
        <v>0</v>
      </c>
      <c r="F55" s="198">
        <f t="shared" si="0"/>
        <v>0</v>
      </c>
      <c r="G55" s="304">
        <f>'v 7'!$L$23</f>
        <v>0</v>
      </c>
      <c r="H55" s="44"/>
      <c r="I55" s="44" t="s">
        <v>42</v>
      </c>
      <c r="J55" s="46">
        <f>'v 10'!$D$20</f>
        <v>0</v>
      </c>
      <c r="K55" s="46">
        <f>'v 10'!$E$20</f>
        <v>0</v>
      </c>
    </row>
    <row r="56" spans="2:11" x14ac:dyDescent="0.2">
      <c r="B56" s="47">
        <v>8</v>
      </c>
      <c r="C56" s="51" t="s">
        <v>39</v>
      </c>
      <c r="D56" s="46">
        <f>'v 8'!$D$17</f>
        <v>0</v>
      </c>
      <c r="E56" s="46">
        <f>'v 8'!$E$17</f>
        <v>0</v>
      </c>
      <c r="F56" s="198">
        <f t="shared" si="0"/>
        <v>0</v>
      </c>
      <c r="G56" s="304">
        <f>'v 8'!$L$17</f>
        <v>0.33333333333333331</v>
      </c>
      <c r="H56" s="44"/>
      <c r="I56" s="44" t="s">
        <v>30</v>
      </c>
      <c r="J56" s="46">
        <f>'v 10'!$D$21</f>
        <v>0</v>
      </c>
      <c r="K56" s="46">
        <f>'v 10'!$E$21</f>
        <v>0</v>
      </c>
    </row>
    <row r="57" spans="2:11" x14ac:dyDescent="0.2">
      <c r="B57" s="44"/>
      <c r="C57" s="48" t="s">
        <v>40</v>
      </c>
      <c r="D57" s="46">
        <f>'v 8'!$D$18</f>
        <v>0</v>
      </c>
      <c r="E57" s="46">
        <f>'v 8'!$E$18</f>
        <v>0</v>
      </c>
      <c r="F57" s="198">
        <f t="shared" si="0"/>
        <v>0</v>
      </c>
      <c r="G57" s="304">
        <f>'v 8'!$L$18</f>
        <v>0.33333333333333331</v>
      </c>
      <c r="H57" s="44">
        <v>11</v>
      </c>
      <c r="I57" s="44" t="s">
        <v>39</v>
      </c>
      <c r="J57" s="46">
        <f>'v 11'!$D$17</f>
        <v>0</v>
      </c>
      <c r="K57" s="46">
        <f>'v 11'!$E$17</f>
        <v>0</v>
      </c>
    </row>
    <row r="58" spans="2:11" x14ac:dyDescent="0.2">
      <c r="B58" s="44"/>
      <c r="C58" s="48" t="s">
        <v>41</v>
      </c>
      <c r="D58" s="46">
        <f>'v 8'!$D$19</f>
        <v>0</v>
      </c>
      <c r="E58" s="46">
        <f>'v 8'!$E$19</f>
        <v>0</v>
      </c>
      <c r="F58" s="198">
        <f t="shared" si="0"/>
        <v>0</v>
      </c>
      <c r="G58" s="304">
        <f>'v 8'!$L$19</f>
        <v>0.33333333333333331</v>
      </c>
      <c r="H58" s="44"/>
      <c r="I58" s="44" t="s">
        <v>40</v>
      </c>
      <c r="J58" s="46">
        <f>'v 11'!$D$18</f>
        <v>0</v>
      </c>
      <c r="K58" s="46">
        <f>'v 11'!$E$18</f>
        <v>0</v>
      </c>
    </row>
    <row r="59" spans="2:11" x14ac:dyDescent="0.2">
      <c r="B59" s="44"/>
      <c r="C59" s="48" t="s">
        <v>42</v>
      </c>
      <c r="D59" s="46">
        <f>'v 8'!$D$20</f>
        <v>0</v>
      </c>
      <c r="E59" s="46">
        <f>'v 8'!$E$20</f>
        <v>0</v>
      </c>
      <c r="F59" s="198">
        <f t="shared" si="0"/>
        <v>0</v>
      </c>
      <c r="G59" s="304">
        <f>'v 8'!$L$20</f>
        <v>0.33333333333333331</v>
      </c>
      <c r="H59" s="44"/>
      <c r="I59" s="44" t="s">
        <v>41</v>
      </c>
      <c r="J59" s="46">
        <f>'v 11'!$D$19</f>
        <v>0</v>
      </c>
      <c r="K59" s="46">
        <f>'v 11'!$E$19</f>
        <v>0</v>
      </c>
    </row>
    <row r="60" spans="2:11" x14ac:dyDescent="0.2">
      <c r="B60" s="44"/>
      <c r="C60" s="48" t="s">
        <v>30</v>
      </c>
      <c r="D60" s="46">
        <f>'v 8'!$D$21</f>
        <v>0</v>
      </c>
      <c r="E60" s="46">
        <f>'v 8'!$E$21</f>
        <v>0</v>
      </c>
      <c r="F60" s="198">
        <f t="shared" si="0"/>
        <v>0</v>
      </c>
      <c r="G60" s="304">
        <f>'v 8'!$L$21</f>
        <v>0.33333333333333331</v>
      </c>
      <c r="H60" s="44"/>
      <c r="I60" s="44" t="s">
        <v>42</v>
      </c>
      <c r="J60" s="46">
        <f>'v 11'!$D$20</f>
        <v>0</v>
      </c>
      <c r="K60" s="46">
        <f>'v 11'!$E$20</f>
        <v>0</v>
      </c>
    </row>
    <row r="61" spans="2:11" x14ac:dyDescent="0.2">
      <c r="B61" s="44"/>
      <c r="C61" s="48" t="s">
        <v>33</v>
      </c>
      <c r="D61" s="46">
        <f>'v 8'!$D$22</f>
        <v>0</v>
      </c>
      <c r="E61" s="46">
        <f>'v 8'!$E$22</f>
        <v>0</v>
      </c>
      <c r="F61" s="198">
        <f t="shared" si="0"/>
        <v>0</v>
      </c>
      <c r="G61" s="304">
        <f>'v 8'!$L$22</f>
        <v>0</v>
      </c>
      <c r="H61" s="44"/>
      <c r="I61" s="44" t="s">
        <v>30</v>
      </c>
      <c r="J61" s="46">
        <f>'v 11'!$D$21</f>
        <v>0</v>
      </c>
      <c r="K61" s="46">
        <f>'v 11'!$E$21</f>
        <v>0</v>
      </c>
    </row>
    <row r="62" spans="2:11" x14ac:dyDescent="0.2">
      <c r="B62" s="44"/>
      <c r="C62" s="49" t="s">
        <v>34</v>
      </c>
      <c r="D62" s="46">
        <f>'v 8'!$D$23</f>
        <v>0</v>
      </c>
      <c r="E62" s="46">
        <f>'v 8'!$E$23</f>
        <v>0</v>
      </c>
      <c r="F62" s="198">
        <f t="shared" si="0"/>
        <v>0</v>
      </c>
      <c r="G62" s="304">
        <f>'v 8'!$L$23</f>
        <v>0</v>
      </c>
      <c r="H62" s="44">
        <v>12</v>
      </c>
      <c r="I62" s="44" t="s">
        <v>39</v>
      </c>
      <c r="J62" s="46">
        <f>'v 12'!$D$17</f>
        <v>0</v>
      </c>
      <c r="K62" s="46">
        <f>'v 12'!$E$17</f>
        <v>0</v>
      </c>
    </row>
    <row r="63" spans="2:11" x14ac:dyDescent="0.2">
      <c r="B63" s="47">
        <v>9</v>
      </c>
      <c r="C63" s="51" t="s">
        <v>39</v>
      </c>
      <c r="D63" s="46">
        <f>'v 9'!$D$17</f>
        <v>0</v>
      </c>
      <c r="E63" s="46">
        <f>'v 9'!$E$17</f>
        <v>0</v>
      </c>
      <c r="F63" s="198">
        <f t="shared" si="0"/>
        <v>0</v>
      </c>
      <c r="G63" s="304">
        <f>'v 9'!$L$17</f>
        <v>0.33333333333333331</v>
      </c>
      <c r="H63" s="44"/>
      <c r="I63" s="44" t="s">
        <v>40</v>
      </c>
      <c r="J63" s="46">
        <f>'v 12'!$D$18</f>
        <v>0</v>
      </c>
      <c r="K63" s="46">
        <f>'v 12'!$E$18</f>
        <v>0</v>
      </c>
    </row>
    <row r="64" spans="2:11" x14ac:dyDescent="0.2">
      <c r="B64" s="44"/>
      <c r="C64" s="48" t="s">
        <v>40</v>
      </c>
      <c r="D64" s="46">
        <f>'v 9'!$D$18</f>
        <v>0</v>
      </c>
      <c r="E64" s="46">
        <f>'v 9'!$E$18</f>
        <v>0</v>
      </c>
      <c r="F64" s="198">
        <f t="shared" si="0"/>
        <v>0</v>
      </c>
      <c r="G64" s="304">
        <f>'v 9'!$L$18</f>
        <v>0.33333333333333331</v>
      </c>
      <c r="H64" s="44"/>
      <c r="I64" s="44" t="s">
        <v>41</v>
      </c>
      <c r="J64" s="46">
        <f>'v 12'!$D$19</f>
        <v>0</v>
      </c>
      <c r="K64" s="46">
        <f>'v 12'!$E$19</f>
        <v>0</v>
      </c>
    </row>
    <row r="65" spans="2:11" x14ac:dyDescent="0.2">
      <c r="B65" s="44"/>
      <c r="C65" s="48" t="s">
        <v>41</v>
      </c>
      <c r="D65" s="46">
        <f>'v 9'!$D$19</f>
        <v>0</v>
      </c>
      <c r="E65" s="46">
        <f>'v 9'!$E$19</f>
        <v>0</v>
      </c>
      <c r="F65" s="198">
        <f t="shared" si="0"/>
        <v>0</v>
      </c>
      <c r="G65" s="304">
        <f>'v 9'!$L$19</f>
        <v>0.33333333333333331</v>
      </c>
      <c r="H65" s="44"/>
      <c r="I65" s="44" t="s">
        <v>42</v>
      </c>
      <c r="J65" s="46">
        <f>'v 12'!$D$20</f>
        <v>0</v>
      </c>
      <c r="K65" s="46">
        <f>'v 12'!$E$20</f>
        <v>0</v>
      </c>
    </row>
    <row r="66" spans="2:11" x14ac:dyDescent="0.2">
      <c r="B66" s="44"/>
      <c r="C66" s="48" t="s">
        <v>42</v>
      </c>
      <c r="D66" s="46">
        <f>'v 9'!$D$20</f>
        <v>0</v>
      </c>
      <c r="E66" s="46">
        <f>'v 9'!$E$20</f>
        <v>0</v>
      </c>
      <c r="F66" s="198">
        <f t="shared" si="0"/>
        <v>0</v>
      </c>
      <c r="G66" s="304">
        <f>'v 9'!$L$20</f>
        <v>0.33333333333333331</v>
      </c>
      <c r="H66" s="44"/>
      <c r="I66" s="44" t="s">
        <v>30</v>
      </c>
      <c r="J66" s="46">
        <f>'v 12'!$D$21</f>
        <v>0</v>
      </c>
      <c r="K66" s="46">
        <f>'v 12'!$E$21</f>
        <v>0</v>
      </c>
    </row>
    <row r="67" spans="2:11" x14ac:dyDescent="0.2">
      <c r="B67" s="44"/>
      <c r="C67" s="48" t="s">
        <v>30</v>
      </c>
      <c r="D67" s="46">
        <f>'v 9'!$D$21</f>
        <v>0</v>
      </c>
      <c r="E67" s="46">
        <f>'v 9'!$E$21</f>
        <v>0</v>
      </c>
      <c r="F67" s="198">
        <f t="shared" si="0"/>
        <v>0</v>
      </c>
      <c r="G67" s="304">
        <f>'v 9'!$L$21</f>
        <v>0.33333333333333331</v>
      </c>
      <c r="H67" s="44">
        <v>13</v>
      </c>
      <c r="I67" s="44" t="s">
        <v>39</v>
      </c>
      <c r="J67" s="46">
        <f>'v 13'!$D$17</f>
        <v>0</v>
      </c>
      <c r="K67" s="46">
        <f>'v 13'!$E$17</f>
        <v>0</v>
      </c>
    </row>
    <row r="68" spans="2:11" x14ac:dyDescent="0.2">
      <c r="B68" s="44"/>
      <c r="C68" s="48" t="s">
        <v>33</v>
      </c>
      <c r="D68" s="46">
        <f>'v 9'!$D$22</f>
        <v>0</v>
      </c>
      <c r="E68" s="46">
        <f>'v 9'!$E$22</f>
        <v>0</v>
      </c>
      <c r="F68" s="198">
        <f t="shared" si="0"/>
        <v>0</v>
      </c>
      <c r="G68" s="304">
        <f>'v 9'!$L$22</f>
        <v>0</v>
      </c>
      <c r="H68" s="44"/>
      <c r="I68" s="44" t="s">
        <v>40</v>
      </c>
      <c r="J68" s="46">
        <f>'v 13'!$D$18</f>
        <v>0</v>
      </c>
      <c r="K68" s="46">
        <f>'v 13'!$E$18</f>
        <v>0</v>
      </c>
    </row>
    <row r="69" spans="2:11" x14ac:dyDescent="0.2">
      <c r="B69" s="44"/>
      <c r="C69" s="49" t="s">
        <v>34</v>
      </c>
      <c r="D69" s="46">
        <f>'v 9'!$D$23</f>
        <v>0</v>
      </c>
      <c r="E69" s="46">
        <f>'v 9'!$E$23</f>
        <v>0</v>
      </c>
      <c r="F69" s="198">
        <f t="shared" si="0"/>
        <v>0</v>
      </c>
      <c r="G69" s="304">
        <f>'v 9'!$L$23</f>
        <v>0</v>
      </c>
      <c r="H69" s="44"/>
      <c r="I69" s="44" t="s">
        <v>41</v>
      </c>
      <c r="J69" s="46">
        <f>'v 13'!$D$19</f>
        <v>0</v>
      </c>
      <c r="K69" s="46">
        <f>'v 13'!$E$19</f>
        <v>0</v>
      </c>
    </row>
    <row r="70" spans="2:11" x14ac:dyDescent="0.2">
      <c r="B70" s="47">
        <v>10</v>
      </c>
      <c r="C70" s="51" t="s">
        <v>39</v>
      </c>
      <c r="D70" s="46">
        <f>'v 10'!$D$17</f>
        <v>0</v>
      </c>
      <c r="E70" s="46">
        <f>'v 10'!$E$17</f>
        <v>0</v>
      </c>
      <c r="F70" s="198">
        <f t="shared" si="0"/>
        <v>0</v>
      </c>
      <c r="G70" s="304">
        <f>'v 10'!$L$17</f>
        <v>0.33333333333333331</v>
      </c>
      <c r="H70" s="44"/>
      <c r="I70" s="44" t="s">
        <v>42</v>
      </c>
      <c r="J70" s="46">
        <f>'v 13'!$D$20</f>
        <v>0</v>
      </c>
      <c r="K70" s="46">
        <f>'v 13'!$E$20</f>
        <v>0</v>
      </c>
    </row>
    <row r="71" spans="2:11" x14ac:dyDescent="0.2">
      <c r="B71" s="44"/>
      <c r="C71" s="48" t="s">
        <v>40</v>
      </c>
      <c r="D71" s="46">
        <f>'v 10'!$D$18</f>
        <v>0</v>
      </c>
      <c r="E71" s="46">
        <f>'v 10'!$E$18</f>
        <v>0</v>
      </c>
      <c r="F71" s="198">
        <f t="shared" si="0"/>
        <v>0</v>
      </c>
      <c r="G71" s="304">
        <f>'v 10'!$L$18</f>
        <v>0.33333333333333331</v>
      </c>
      <c r="H71" s="44"/>
      <c r="I71" s="44" t="s">
        <v>30</v>
      </c>
      <c r="J71" s="46">
        <f>'v 13'!$D$21</f>
        <v>0</v>
      </c>
      <c r="K71" s="46">
        <f>'v 13'!$E$21</f>
        <v>0</v>
      </c>
    </row>
    <row r="72" spans="2:11" x14ac:dyDescent="0.2">
      <c r="B72" s="44"/>
      <c r="C72" s="48" t="s">
        <v>41</v>
      </c>
      <c r="D72" s="46">
        <f>'v 10'!$D$19</f>
        <v>0</v>
      </c>
      <c r="E72" s="46">
        <f>'v 10'!$E$19</f>
        <v>0</v>
      </c>
      <c r="F72" s="198">
        <f t="shared" ref="F72:F135" si="1">E72-D72</f>
        <v>0</v>
      </c>
      <c r="G72" s="304">
        <f>'v 10'!$L$19</f>
        <v>0.33333333333333331</v>
      </c>
      <c r="H72" s="44">
        <v>14</v>
      </c>
      <c r="I72" s="44" t="s">
        <v>39</v>
      </c>
      <c r="J72" s="46">
        <f>'v 14'!$D$17</f>
        <v>0</v>
      </c>
      <c r="K72" s="46">
        <f>'v 14'!$E$17</f>
        <v>0</v>
      </c>
    </row>
    <row r="73" spans="2:11" x14ac:dyDescent="0.2">
      <c r="B73" s="44"/>
      <c r="C73" s="48" t="s">
        <v>42</v>
      </c>
      <c r="D73" s="46">
        <f>'v 10'!$D$20</f>
        <v>0</v>
      </c>
      <c r="E73" s="46">
        <f>'v 10'!$E$20</f>
        <v>0</v>
      </c>
      <c r="F73" s="198">
        <f t="shared" si="1"/>
        <v>0</v>
      </c>
      <c r="G73" s="304">
        <f>'v 10'!$L$20</f>
        <v>0.33333333333333331</v>
      </c>
      <c r="H73" s="44"/>
      <c r="I73" s="44" t="s">
        <v>40</v>
      </c>
      <c r="J73" s="46">
        <f>'v 14'!$D$18</f>
        <v>0</v>
      </c>
      <c r="K73" s="46">
        <f>'v 14'!$E$18</f>
        <v>0</v>
      </c>
    </row>
    <row r="74" spans="2:11" x14ac:dyDescent="0.2">
      <c r="B74" s="44"/>
      <c r="C74" s="48" t="s">
        <v>30</v>
      </c>
      <c r="D74" s="46">
        <f>'v 10'!$D$21</f>
        <v>0</v>
      </c>
      <c r="E74" s="46">
        <f>'v 10'!$E$21</f>
        <v>0</v>
      </c>
      <c r="F74" s="198">
        <f t="shared" si="1"/>
        <v>0</v>
      </c>
      <c r="G74" s="304">
        <f>'v 10'!$L$21</f>
        <v>0.33333333333333331</v>
      </c>
      <c r="H74" s="44"/>
      <c r="I74" s="44" t="s">
        <v>41</v>
      </c>
      <c r="J74" s="46">
        <f>'v 14'!$D$19</f>
        <v>0</v>
      </c>
      <c r="K74" s="46">
        <f>'v 14'!$E$19</f>
        <v>0</v>
      </c>
    </row>
    <row r="75" spans="2:11" x14ac:dyDescent="0.2">
      <c r="B75" s="44"/>
      <c r="C75" s="48" t="s">
        <v>33</v>
      </c>
      <c r="D75" s="46">
        <f>'v 10'!$D$22</f>
        <v>0</v>
      </c>
      <c r="E75" s="46">
        <f>'v 10'!$E$22</f>
        <v>0</v>
      </c>
      <c r="F75" s="198">
        <f t="shared" si="1"/>
        <v>0</v>
      </c>
      <c r="G75" s="304">
        <f>'v 10'!$L$22</f>
        <v>0</v>
      </c>
      <c r="H75" s="44"/>
      <c r="I75" s="44" t="s">
        <v>42</v>
      </c>
      <c r="J75" s="46">
        <f>'v 14'!$D$20</f>
        <v>0</v>
      </c>
      <c r="K75" s="46">
        <f>'v 14'!$E$20</f>
        <v>0</v>
      </c>
    </row>
    <row r="76" spans="2:11" x14ac:dyDescent="0.2">
      <c r="B76" s="44"/>
      <c r="C76" s="49" t="s">
        <v>34</v>
      </c>
      <c r="D76" s="46">
        <f>'v 10'!$D$23</f>
        <v>0</v>
      </c>
      <c r="E76" s="46">
        <f>'v 10'!$E$23</f>
        <v>0</v>
      </c>
      <c r="F76" s="198">
        <f t="shared" si="1"/>
        <v>0</v>
      </c>
      <c r="G76" s="304">
        <f>'v 10'!$L$23</f>
        <v>0</v>
      </c>
      <c r="H76" s="44"/>
      <c r="I76" s="44" t="s">
        <v>30</v>
      </c>
      <c r="J76" s="46">
        <f>'v 14'!$D$21</f>
        <v>0</v>
      </c>
      <c r="K76" s="46">
        <f>'v 14'!$E$21</f>
        <v>0</v>
      </c>
    </row>
    <row r="77" spans="2:11" x14ac:dyDescent="0.2">
      <c r="B77" s="47">
        <v>11</v>
      </c>
      <c r="C77" s="51" t="s">
        <v>39</v>
      </c>
      <c r="D77" s="46">
        <f>'v 11'!$D$17</f>
        <v>0</v>
      </c>
      <c r="E77" s="46">
        <f>'v 11'!$E$17</f>
        <v>0</v>
      </c>
      <c r="F77" s="198">
        <f t="shared" si="1"/>
        <v>0</v>
      </c>
      <c r="G77" s="304">
        <f>'v 11'!$L$17</f>
        <v>0.33333333333333331</v>
      </c>
      <c r="H77" s="44">
        <v>15</v>
      </c>
      <c r="I77" s="44" t="s">
        <v>39</v>
      </c>
      <c r="J77" s="46">
        <f>'v 15'!$D$17</f>
        <v>0</v>
      </c>
      <c r="K77" s="46">
        <f>'v 15'!$E$17</f>
        <v>0</v>
      </c>
    </row>
    <row r="78" spans="2:11" x14ac:dyDescent="0.2">
      <c r="B78" s="44"/>
      <c r="C78" s="48" t="s">
        <v>40</v>
      </c>
      <c r="D78" s="46">
        <f>'v 11'!$D$18</f>
        <v>0</v>
      </c>
      <c r="E78" s="46">
        <f>'v 11'!$E$18</f>
        <v>0</v>
      </c>
      <c r="F78" s="198">
        <f t="shared" si="1"/>
        <v>0</v>
      </c>
      <c r="G78" s="304">
        <f>'v 11'!$L$18</f>
        <v>0.33333333333333331</v>
      </c>
      <c r="H78" s="44"/>
      <c r="I78" s="44" t="s">
        <v>40</v>
      </c>
      <c r="J78" s="46">
        <f>'v 15'!$D$18</f>
        <v>0</v>
      </c>
      <c r="K78" s="46">
        <f>'v 15'!$E$18</f>
        <v>0</v>
      </c>
    </row>
    <row r="79" spans="2:11" x14ac:dyDescent="0.2">
      <c r="B79" s="44"/>
      <c r="C79" s="48" t="s">
        <v>41</v>
      </c>
      <c r="D79" s="46">
        <f>'v 11'!$D$19</f>
        <v>0</v>
      </c>
      <c r="E79" s="46">
        <f>'v 11'!$E$19</f>
        <v>0</v>
      </c>
      <c r="F79" s="198">
        <f t="shared" si="1"/>
        <v>0</v>
      </c>
      <c r="G79" s="304">
        <f>'v 11'!$L$19</f>
        <v>0.33333333333333331</v>
      </c>
      <c r="H79" s="44"/>
      <c r="I79" s="44" t="s">
        <v>41</v>
      </c>
      <c r="J79" s="46">
        <f>'v 15'!$D$19</f>
        <v>0</v>
      </c>
      <c r="K79" s="46">
        <f>'v 15'!$E$19</f>
        <v>0</v>
      </c>
    </row>
    <row r="80" spans="2:11" x14ac:dyDescent="0.2">
      <c r="B80" s="44"/>
      <c r="C80" s="48" t="s">
        <v>42</v>
      </c>
      <c r="D80" s="46">
        <f>'v 11'!$D$20</f>
        <v>0</v>
      </c>
      <c r="E80" s="46">
        <f>'v 11'!$E$20</f>
        <v>0</v>
      </c>
      <c r="F80" s="198">
        <f t="shared" si="1"/>
        <v>0</v>
      </c>
      <c r="G80" s="304">
        <f>'v 11'!$L$20</f>
        <v>0.33333333333333331</v>
      </c>
      <c r="H80" s="44"/>
      <c r="I80" s="44" t="s">
        <v>42</v>
      </c>
      <c r="J80" s="46">
        <f>'v 15'!$D$20</f>
        <v>0</v>
      </c>
      <c r="K80" s="46">
        <f>'v 15'!$E$20</f>
        <v>0</v>
      </c>
    </row>
    <row r="81" spans="2:11" x14ac:dyDescent="0.2">
      <c r="B81" s="44"/>
      <c r="C81" s="48" t="s">
        <v>30</v>
      </c>
      <c r="D81" s="46">
        <f>'v 11'!$D$21</f>
        <v>0</v>
      </c>
      <c r="E81" s="46">
        <f>'v 11'!$E$21</f>
        <v>0</v>
      </c>
      <c r="F81" s="198">
        <f t="shared" si="1"/>
        <v>0</v>
      </c>
      <c r="G81" s="304">
        <f>'v 11'!$L$21</f>
        <v>0.33333333333333331</v>
      </c>
      <c r="H81" s="44"/>
      <c r="I81" s="44" t="s">
        <v>30</v>
      </c>
      <c r="J81" s="46">
        <f>'v 15'!$D$21</f>
        <v>0</v>
      </c>
      <c r="K81" s="46">
        <f>'v 15'!$E$21</f>
        <v>0</v>
      </c>
    </row>
    <row r="82" spans="2:11" x14ac:dyDescent="0.2">
      <c r="B82" s="44"/>
      <c r="C82" s="48" t="s">
        <v>33</v>
      </c>
      <c r="D82" s="46">
        <f>'v 11'!$D$22</f>
        <v>0</v>
      </c>
      <c r="E82" s="46">
        <f>'v 11'!$E$22</f>
        <v>0</v>
      </c>
      <c r="F82" s="198">
        <f t="shared" si="1"/>
        <v>0</v>
      </c>
      <c r="G82" s="304">
        <f>'v 11'!$L$22</f>
        <v>0</v>
      </c>
      <c r="H82" s="44">
        <v>16</v>
      </c>
      <c r="I82" s="44" t="s">
        <v>39</v>
      </c>
      <c r="J82" s="46">
        <f>'v 16'!$D$17</f>
        <v>0</v>
      </c>
      <c r="K82" s="46">
        <f>'v 16'!$E$17</f>
        <v>0</v>
      </c>
    </row>
    <row r="83" spans="2:11" x14ac:dyDescent="0.2">
      <c r="B83" s="44"/>
      <c r="C83" s="49" t="s">
        <v>34</v>
      </c>
      <c r="D83" s="46">
        <f>'v 11'!$D$23</f>
        <v>0</v>
      </c>
      <c r="E83" s="46">
        <f>'v 11'!$E$23</f>
        <v>0</v>
      </c>
      <c r="F83" s="198">
        <f t="shared" si="1"/>
        <v>0</v>
      </c>
      <c r="G83" s="304">
        <f>'v 11'!$L$23</f>
        <v>0</v>
      </c>
      <c r="H83" s="44"/>
      <c r="I83" s="44" t="s">
        <v>40</v>
      </c>
      <c r="J83" s="46">
        <f>'v 16'!$D$18</f>
        <v>0</v>
      </c>
      <c r="K83" s="46">
        <f>'v 16'!$E$18</f>
        <v>0</v>
      </c>
    </row>
    <row r="84" spans="2:11" x14ac:dyDescent="0.2">
      <c r="B84" s="47">
        <v>12</v>
      </c>
      <c r="C84" s="51" t="s">
        <v>39</v>
      </c>
      <c r="D84" s="46">
        <f>'v 12'!$D$17</f>
        <v>0</v>
      </c>
      <c r="E84" s="46">
        <f>'v 12'!$E$17</f>
        <v>0</v>
      </c>
      <c r="F84" s="198">
        <f t="shared" si="1"/>
        <v>0</v>
      </c>
      <c r="G84" s="304">
        <f>'v 12'!$L$17</f>
        <v>0.33333333333333331</v>
      </c>
      <c r="H84" s="44"/>
      <c r="I84" s="44" t="s">
        <v>41</v>
      </c>
      <c r="J84" s="46">
        <f>'v 16'!$D$19</f>
        <v>0</v>
      </c>
      <c r="K84" s="46">
        <f>'v 16'!$E$19</f>
        <v>0</v>
      </c>
    </row>
    <row r="85" spans="2:11" x14ac:dyDescent="0.2">
      <c r="B85" s="44"/>
      <c r="C85" s="48" t="s">
        <v>40</v>
      </c>
      <c r="D85" s="46">
        <f>'v 12'!$D$18</f>
        <v>0</v>
      </c>
      <c r="E85" s="46">
        <f>'v 12'!$E$18</f>
        <v>0</v>
      </c>
      <c r="F85" s="198">
        <f t="shared" si="1"/>
        <v>0</v>
      </c>
      <c r="G85" s="304">
        <f>'v 12'!$L$18</f>
        <v>0.33333333333333331</v>
      </c>
      <c r="H85" s="44"/>
      <c r="I85" s="44" t="s">
        <v>42</v>
      </c>
      <c r="J85" s="46">
        <f>'v 16'!$D$20</f>
        <v>0</v>
      </c>
      <c r="K85" s="46">
        <f>'v 16'!$E$20</f>
        <v>0</v>
      </c>
    </row>
    <row r="86" spans="2:11" x14ac:dyDescent="0.2">
      <c r="B86" s="44"/>
      <c r="C86" s="48" t="s">
        <v>41</v>
      </c>
      <c r="D86" s="46">
        <f>'v 12'!$D$19</f>
        <v>0</v>
      </c>
      <c r="E86" s="46">
        <f>'v 12'!$E$19</f>
        <v>0</v>
      </c>
      <c r="F86" s="198">
        <f t="shared" si="1"/>
        <v>0</v>
      </c>
      <c r="G86" s="304">
        <f>'v 12'!$L$19</f>
        <v>0.33333333333333331</v>
      </c>
      <c r="H86" s="44"/>
      <c r="I86" s="44" t="s">
        <v>30</v>
      </c>
      <c r="J86" s="46">
        <f>'v 16'!$D$21</f>
        <v>0</v>
      </c>
      <c r="K86" s="46">
        <f>'v 16'!$E$21</f>
        <v>0</v>
      </c>
    </row>
    <row r="87" spans="2:11" x14ac:dyDescent="0.2">
      <c r="B87" s="44"/>
      <c r="C87" s="48" t="s">
        <v>42</v>
      </c>
      <c r="D87" s="46">
        <f>'v 12'!$D$20</f>
        <v>0</v>
      </c>
      <c r="E87" s="46">
        <f>'v 12'!$E$20</f>
        <v>0</v>
      </c>
      <c r="F87" s="198">
        <f t="shared" si="1"/>
        <v>0</v>
      </c>
      <c r="G87" s="304">
        <f>'v 12'!$L$20</f>
        <v>0.33333333333333331</v>
      </c>
      <c r="H87" s="44">
        <v>17</v>
      </c>
      <c r="I87" s="44" t="s">
        <v>39</v>
      </c>
      <c r="J87" s="46">
        <f>'v 17'!$D$17</f>
        <v>0</v>
      </c>
      <c r="K87" s="46">
        <f>'v 17'!$E$17</f>
        <v>0</v>
      </c>
    </row>
    <row r="88" spans="2:11" x14ac:dyDescent="0.2">
      <c r="B88" s="44"/>
      <c r="C88" s="48" t="s">
        <v>30</v>
      </c>
      <c r="D88" s="46">
        <f>'v 12'!$D$21</f>
        <v>0</v>
      </c>
      <c r="E88" s="46">
        <f>'v 12'!$E$21</f>
        <v>0</v>
      </c>
      <c r="F88" s="198">
        <f t="shared" si="1"/>
        <v>0</v>
      </c>
      <c r="G88" s="304">
        <f>'v 12'!$L$21</f>
        <v>0.33333333333333331</v>
      </c>
      <c r="H88" s="44"/>
      <c r="I88" s="44" t="s">
        <v>40</v>
      </c>
      <c r="J88" s="46">
        <f>'v 17'!$D$18</f>
        <v>0</v>
      </c>
      <c r="K88" s="46">
        <f>'v 17'!$E$18</f>
        <v>0</v>
      </c>
    </row>
    <row r="89" spans="2:11" x14ac:dyDescent="0.2">
      <c r="B89" s="44"/>
      <c r="C89" s="48" t="s">
        <v>33</v>
      </c>
      <c r="D89" s="46">
        <f>'v 12'!$D$22</f>
        <v>0</v>
      </c>
      <c r="E89" s="46">
        <f>'v 12'!$E$22</f>
        <v>0</v>
      </c>
      <c r="F89" s="198">
        <f t="shared" si="1"/>
        <v>0</v>
      </c>
      <c r="G89" s="304">
        <f>'v 12'!$L$22</f>
        <v>0</v>
      </c>
      <c r="H89" s="44"/>
      <c r="I89" s="44" t="s">
        <v>41</v>
      </c>
      <c r="J89" s="46">
        <f>'v 17'!$D$19</f>
        <v>0</v>
      </c>
      <c r="K89" s="46">
        <f>'v 17'!$E$19</f>
        <v>0</v>
      </c>
    </row>
    <row r="90" spans="2:11" x14ac:dyDescent="0.2">
      <c r="B90" s="44"/>
      <c r="C90" s="49" t="s">
        <v>34</v>
      </c>
      <c r="D90" s="46">
        <f>'v 12'!$D$23</f>
        <v>0</v>
      </c>
      <c r="E90" s="46">
        <f>'v 12'!$E$23</f>
        <v>0</v>
      </c>
      <c r="F90" s="198">
        <f t="shared" si="1"/>
        <v>0</v>
      </c>
      <c r="G90" s="304">
        <f>'v 12'!$L$23</f>
        <v>0</v>
      </c>
      <c r="H90" s="44"/>
      <c r="I90" s="44" t="s">
        <v>42</v>
      </c>
      <c r="J90" s="46">
        <f>'v 17'!$D$20</f>
        <v>0</v>
      </c>
      <c r="K90" s="46">
        <f>'v 17'!$E$20</f>
        <v>0</v>
      </c>
    </row>
    <row r="91" spans="2:11" x14ac:dyDescent="0.2">
      <c r="B91" s="47">
        <v>13</v>
      </c>
      <c r="C91" s="51" t="s">
        <v>39</v>
      </c>
      <c r="D91" s="46">
        <f>'v 13'!$D$17</f>
        <v>0</v>
      </c>
      <c r="E91" s="46">
        <f>'v 13'!$E$17</f>
        <v>0</v>
      </c>
      <c r="F91" s="198">
        <f t="shared" si="1"/>
        <v>0</v>
      </c>
      <c r="G91" s="304">
        <f>'v 13'!$L$17</f>
        <v>0.33333333333333331</v>
      </c>
      <c r="H91" s="44"/>
      <c r="I91" s="44" t="s">
        <v>30</v>
      </c>
      <c r="J91" s="46">
        <f>'v 17'!$D$21</f>
        <v>0</v>
      </c>
      <c r="K91" s="46">
        <f>'v 17'!$E$21</f>
        <v>0</v>
      </c>
    </row>
    <row r="92" spans="2:11" x14ac:dyDescent="0.2">
      <c r="B92" s="44"/>
      <c r="C92" s="48" t="s">
        <v>40</v>
      </c>
      <c r="D92" s="46">
        <f>'v 13'!$D$18</f>
        <v>0</v>
      </c>
      <c r="E92" s="46">
        <f>'v 13'!$E$18</f>
        <v>0</v>
      </c>
      <c r="F92" s="198">
        <f t="shared" si="1"/>
        <v>0</v>
      </c>
      <c r="G92" s="304">
        <f>'v 13'!$L$18</f>
        <v>0.33333333333333331</v>
      </c>
      <c r="H92" s="44">
        <v>18</v>
      </c>
      <c r="I92" s="44" t="s">
        <v>39</v>
      </c>
      <c r="J92" s="46">
        <f>'v 18'!$D$17</f>
        <v>0</v>
      </c>
      <c r="K92" s="46">
        <f>'v 18'!$E$17</f>
        <v>0</v>
      </c>
    </row>
    <row r="93" spans="2:11" x14ac:dyDescent="0.2">
      <c r="B93" s="44"/>
      <c r="C93" s="48" t="s">
        <v>41</v>
      </c>
      <c r="D93" s="46">
        <f>'v 13'!$D$19</f>
        <v>0</v>
      </c>
      <c r="E93" s="46">
        <f>'v 13'!$E$19</f>
        <v>0</v>
      </c>
      <c r="F93" s="198">
        <f t="shared" si="1"/>
        <v>0</v>
      </c>
      <c r="G93" s="304">
        <f>'v 13'!$L$19</f>
        <v>0.33333333333333331</v>
      </c>
      <c r="H93" s="44"/>
      <c r="I93" s="44" t="s">
        <v>40</v>
      </c>
      <c r="J93" s="46">
        <f>'v 18'!$D$18</f>
        <v>0</v>
      </c>
      <c r="K93" s="46">
        <f>'v 18'!$E$18</f>
        <v>0</v>
      </c>
    </row>
    <row r="94" spans="2:11" x14ac:dyDescent="0.2">
      <c r="B94" s="44"/>
      <c r="C94" s="48" t="s">
        <v>42</v>
      </c>
      <c r="D94" s="46">
        <f>'v 13'!$D$20</f>
        <v>0</v>
      </c>
      <c r="E94" s="46">
        <f>'v 13'!$E$20</f>
        <v>0</v>
      </c>
      <c r="F94" s="198">
        <f t="shared" si="1"/>
        <v>0</v>
      </c>
      <c r="G94" s="304">
        <f>'v 13'!$L$20</f>
        <v>0.33333333333333331</v>
      </c>
      <c r="H94" s="44"/>
      <c r="I94" s="44" t="s">
        <v>41</v>
      </c>
      <c r="J94" s="46">
        <f>'v 18'!$D$19</f>
        <v>0</v>
      </c>
      <c r="K94" s="46">
        <f>'v 18'!$E$19</f>
        <v>0</v>
      </c>
    </row>
    <row r="95" spans="2:11" x14ac:dyDescent="0.2">
      <c r="B95" s="44"/>
      <c r="C95" s="48" t="s">
        <v>30</v>
      </c>
      <c r="D95" s="46">
        <f>'v 13'!$D$21</f>
        <v>0</v>
      </c>
      <c r="E95" s="46">
        <f>'v 13'!$E$21</f>
        <v>0</v>
      </c>
      <c r="F95" s="198">
        <f t="shared" si="1"/>
        <v>0</v>
      </c>
      <c r="G95" s="304">
        <f>'v 13'!$L$21</f>
        <v>0.33333333333333331</v>
      </c>
      <c r="H95" s="44"/>
      <c r="I95" s="44" t="s">
        <v>42</v>
      </c>
      <c r="J95" s="46">
        <f>'v 18'!$D$20</f>
        <v>0</v>
      </c>
      <c r="K95" s="46">
        <f>'v 18'!$E$20</f>
        <v>0</v>
      </c>
    </row>
    <row r="96" spans="2:11" x14ac:dyDescent="0.2">
      <c r="B96" s="44"/>
      <c r="C96" s="48" t="s">
        <v>33</v>
      </c>
      <c r="D96" s="46">
        <f>'v 13'!$D$22</f>
        <v>0</v>
      </c>
      <c r="E96" s="46">
        <f>'v 13'!$E$22</f>
        <v>0</v>
      </c>
      <c r="F96" s="198">
        <f t="shared" si="1"/>
        <v>0</v>
      </c>
      <c r="G96" s="304">
        <f>'v 13'!$L$22</f>
        <v>0</v>
      </c>
      <c r="H96" s="44"/>
      <c r="I96" s="44" t="s">
        <v>30</v>
      </c>
      <c r="J96" s="46">
        <f>'v 18'!$D$21</f>
        <v>0</v>
      </c>
      <c r="K96" s="46">
        <f>'v 18'!$E$21</f>
        <v>0</v>
      </c>
    </row>
    <row r="97" spans="2:11" x14ac:dyDescent="0.2">
      <c r="B97" s="44"/>
      <c r="C97" s="49" t="s">
        <v>34</v>
      </c>
      <c r="D97" s="46">
        <f>'v 13'!$D$23</f>
        <v>0</v>
      </c>
      <c r="E97" s="46">
        <f>'v 13'!$E$23</f>
        <v>0</v>
      </c>
      <c r="F97" s="198">
        <f t="shared" si="1"/>
        <v>0</v>
      </c>
      <c r="G97" s="304">
        <f>'v 13'!$L$23</f>
        <v>0</v>
      </c>
      <c r="H97" s="44">
        <v>19</v>
      </c>
      <c r="I97" s="44" t="s">
        <v>39</v>
      </c>
      <c r="J97" s="46">
        <f>'v 19'!$D$17</f>
        <v>0</v>
      </c>
      <c r="K97" s="46">
        <f>'v 19'!$E$17</f>
        <v>0</v>
      </c>
    </row>
    <row r="98" spans="2:11" x14ac:dyDescent="0.2">
      <c r="B98" s="47">
        <v>14</v>
      </c>
      <c r="C98" s="51" t="s">
        <v>39</v>
      </c>
      <c r="D98" s="46">
        <f>'v 14'!$D$17</f>
        <v>0</v>
      </c>
      <c r="E98" s="46">
        <f>'v 14'!$E$17</f>
        <v>0</v>
      </c>
      <c r="F98" s="198">
        <f t="shared" si="1"/>
        <v>0</v>
      </c>
      <c r="G98" s="304">
        <f>'v 14'!$L$17</f>
        <v>0.33333333333333331</v>
      </c>
      <c r="H98" s="44"/>
      <c r="I98" s="44" t="s">
        <v>40</v>
      </c>
      <c r="J98" s="46">
        <f>'v 19'!$D$18</f>
        <v>0</v>
      </c>
      <c r="K98" s="46">
        <f>'v 19'!$E$18</f>
        <v>0</v>
      </c>
    </row>
    <row r="99" spans="2:11" x14ac:dyDescent="0.2">
      <c r="B99" s="44"/>
      <c r="C99" s="48" t="s">
        <v>40</v>
      </c>
      <c r="D99" s="46">
        <f>'v 14'!$D$18</f>
        <v>0</v>
      </c>
      <c r="E99" s="46">
        <f>'v 14'!$E$18</f>
        <v>0</v>
      </c>
      <c r="F99" s="198">
        <f t="shared" si="1"/>
        <v>0</v>
      </c>
      <c r="G99" s="304">
        <f>'v 14'!$L$18</f>
        <v>0.33333333333333331</v>
      </c>
      <c r="H99" s="44"/>
      <c r="I99" s="44" t="s">
        <v>41</v>
      </c>
      <c r="J99" s="46">
        <f>'v 19'!$D$19</f>
        <v>0</v>
      </c>
      <c r="K99" s="46">
        <f>'v 19'!$E$19</f>
        <v>0</v>
      </c>
    </row>
    <row r="100" spans="2:11" x14ac:dyDescent="0.2">
      <c r="B100" s="44"/>
      <c r="C100" s="48" t="s">
        <v>41</v>
      </c>
      <c r="D100" s="46">
        <f>'v 14'!$D$19</f>
        <v>0</v>
      </c>
      <c r="E100" s="46">
        <f>'v 14'!$E$19</f>
        <v>0</v>
      </c>
      <c r="F100" s="198">
        <f t="shared" si="1"/>
        <v>0</v>
      </c>
      <c r="G100" s="304">
        <f>'v 14'!$L$19</f>
        <v>0.33333333333333331</v>
      </c>
      <c r="H100" s="44"/>
      <c r="I100" s="44" t="s">
        <v>42</v>
      </c>
      <c r="J100" s="46">
        <f>'v 19'!$D$20</f>
        <v>0</v>
      </c>
      <c r="K100" s="46">
        <f>'v 19'!$E$20</f>
        <v>0</v>
      </c>
    </row>
    <row r="101" spans="2:11" x14ac:dyDescent="0.2">
      <c r="B101" s="44"/>
      <c r="C101" s="48" t="s">
        <v>42</v>
      </c>
      <c r="D101" s="46">
        <f>'v 14'!$D$20</f>
        <v>0</v>
      </c>
      <c r="E101" s="46">
        <f>'v 14'!$E$20</f>
        <v>0</v>
      </c>
      <c r="F101" s="198">
        <f t="shared" si="1"/>
        <v>0</v>
      </c>
      <c r="G101" s="304">
        <f>'v 14'!$L$20</f>
        <v>0.33333333333333331</v>
      </c>
      <c r="H101" s="44"/>
      <c r="I101" s="44" t="s">
        <v>30</v>
      </c>
      <c r="J101" s="46">
        <f>'v 19'!$D$21</f>
        <v>0</v>
      </c>
      <c r="K101" s="46">
        <f>'v 19'!$E$21</f>
        <v>0</v>
      </c>
    </row>
    <row r="102" spans="2:11" x14ac:dyDescent="0.2">
      <c r="B102" s="44"/>
      <c r="C102" s="48" t="s">
        <v>30</v>
      </c>
      <c r="D102" s="46">
        <f>'v 14'!$D$21</f>
        <v>0</v>
      </c>
      <c r="E102" s="46">
        <f>'v 14'!$E$21</f>
        <v>0</v>
      </c>
      <c r="F102" s="198">
        <f t="shared" si="1"/>
        <v>0</v>
      </c>
      <c r="G102" s="304">
        <f>'v 14'!$L$21</f>
        <v>0.33333333333333331</v>
      </c>
      <c r="H102" s="44">
        <v>20</v>
      </c>
      <c r="I102" s="44" t="s">
        <v>39</v>
      </c>
      <c r="J102" s="46">
        <f>'v 20'!$D$17</f>
        <v>0</v>
      </c>
      <c r="K102" s="46">
        <f>'v 20'!$E$17</f>
        <v>0</v>
      </c>
    </row>
    <row r="103" spans="2:11" x14ac:dyDescent="0.2">
      <c r="B103" s="44"/>
      <c r="C103" s="48" t="s">
        <v>33</v>
      </c>
      <c r="D103" s="46">
        <f>'v 14'!$D$22</f>
        <v>0</v>
      </c>
      <c r="E103" s="46">
        <f>'v 14'!$E$22</f>
        <v>0</v>
      </c>
      <c r="F103" s="198">
        <f t="shared" si="1"/>
        <v>0</v>
      </c>
      <c r="G103" s="304">
        <f>'v 14'!$L$22</f>
        <v>0</v>
      </c>
      <c r="H103" s="44"/>
      <c r="I103" s="44" t="s">
        <v>40</v>
      </c>
      <c r="J103" s="46">
        <f>'v 20'!$D$18</f>
        <v>0</v>
      </c>
      <c r="K103" s="46">
        <f>'v 20'!$E$18</f>
        <v>0</v>
      </c>
    </row>
    <row r="104" spans="2:11" x14ac:dyDescent="0.2">
      <c r="B104" s="44"/>
      <c r="C104" s="49" t="s">
        <v>34</v>
      </c>
      <c r="D104" s="46">
        <f>'v 14'!$D$23</f>
        <v>0</v>
      </c>
      <c r="E104" s="46">
        <f>'v 14'!$E$23</f>
        <v>0</v>
      </c>
      <c r="F104" s="198">
        <f t="shared" si="1"/>
        <v>0</v>
      </c>
      <c r="G104" s="304">
        <f>'v 14'!$L$23</f>
        <v>0</v>
      </c>
      <c r="H104" s="44"/>
      <c r="I104" s="44" t="s">
        <v>41</v>
      </c>
      <c r="J104" s="46">
        <f>'v 20'!$D$19</f>
        <v>0</v>
      </c>
      <c r="K104" s="46">
        <f>'v 20'!$E$19</f>
        <v>0</v>
      </c>
    </row>
    <row r="105" spans="2:11" x14ac:dyDescent="0.2">
      <c r="B105" s="47">
        <v>15</v>
      </c>
      <c r="C105" s="51" t="s">
        <v>39</v>
      </c>
      <c r="D105" s="46">
        <f>'v 15'!$D$17</f>
        <v>0</v>
      </c>
      <c r="E105" s="46">
        <f>'v 15'!$E$17</f>
        <v>0</v>
      </c>
      <c r="F105" s="198">
        <f t="shared" si="1"/>
        <v>0</v>
      </c>
      <c r="G105" s="304">
        <f>'v 15'!$L$17</f>
        <v>0.33333333333333331</v>
      </c>
      <c r="H105" s="44"/>
      <c r="I105" s="44" t="s">
        <v>42</v>
      </c>
      <c r="J105" s="46">
        <f>'v 20'!$D$20</f>
        <v>0</v>
      </c>
      <c r="K105" s="46">
        <f>'v 20'!$E$20</f>
        <v>0</v>
      </c>
    </row>
    <row r="106" spans="2:11" x14ac:dyDescent="0.2">
      <c r="B106" s="44"/>
      <c r="C106" s="48" t="s">
        <v>40</v>
      </c>
      <c r="D106" s="46">
        <f>'v 15'!$D$18</f>
        <v>0</v>
      </c>
      <c r="E106" s="46">
        <f>'v 15'!$E$18</f>
        <v>0</v>
      </c>
      <c r="F106" s="198">
        <f t="shared" si="1"/>
        <v>0</v>
      </c>
      <c r="G106" s="304">
        <f>'v 15'!$L$18</f>
        <v>0.33333333333333331</v>
      </c>
      <c r="H106" s="44"/>
      <c r="I106" s="44" t="s">
        <v>30</v>
      </c>
      <c r="J106" s="46">
        <f>'v 20'!$D$21</f>
        <v>0</v>
      </c>
      <c r="K106" s="46">
        <f>'v 20'!$E$21</f>
        <v>0</v>
      </c>
    </row>
    <row r="107" spans="2:11" x14ac:dyDescent="0.2">
      <c r="B107" s="44"/>
      <c r="C107" s="48" t="s">
        <v>41</v>
      </c>
      <c r="D107" s="46">
        <f>'v 15'!$D$19</f>
        <v>0</v>
      </c>
      <c r="E107" s="46">
        <f>'v 15'!$E$19</f>
        <v>0</v>
      </c>
      <c r="F107" s="198">
        <f t="shared" si="1"/>
        <v>0</v>
      </c>
      <c r="G107" s="304">
        <f>'v 15'!$L$19</f>
        <v>0.33333333333333331</v>
      </c>
      <c r="H107" s="44">
        <v>21</v>
      </c>
      <c r="I107" s="44" t="s">
        <v>39</v>
      </c>
      <c r="J107" s="46">
        <f>'v 21'!$D$17</f>
        <v>0</v>
      </c>
      <c r="K107" s="46">
        <f>'v 21'!$E$17</f>
        <v>0</v>
      </c>
    </row>
    <row r="108" spans="2:11" x14ac:dyDescent="0.2">
      <c r="B108" s="44"/>
      <c r="C108" s="48" t="s">
        <v>42</v>
      </c>
      <c r="D108" s="46">
        <f>'v 15'!$D$20</f>
        <v>0</v>
      </c>
      <c r="E108" s="46">
        <f>'v 15'!$E$20</f>
        <v>0</v>
      </c>
      <c r="F108" s="198">
        <f t="shared" si="1"/>
        <v>0</v>
      </c>
      <c r="G108" s="304">
        <f>'v 15'!$L$20</f>
        <v>0.16666666666666666</v>
      </c>
      <c r="H108" s="44"/>
      <c r="I108" s="44" t="s">
        <v>40</v>
      </c>
      <c r="J108" s="46">
        <f>'v 21'!$D$18</f>
        <v>0</v>
      </c>
      <c r="K108" s="46">
        <f>'v 21'!$E$18</f>
        <v>0</v>
      </c>
    </row>
    <row r="109" spans="2:11" x14ac:dyDescent="0.2">
      <c r="B109" s="44"/>
      <c r="C109" s="48" t="s">
        <v>30</v>
      </c>
      <c r="D109" s="46">
        <f>'v 15'!$D$21</f>
        <v>0</v>
      </c>
      <c r="E109" s="46">
        <f>'v 15'!$E$21</f>
        <v>0</v>
      </c>
      <c r="F109" s="198">
        <f t="shared" si="1"/>
        <v>0</v>
      </c>
      <c r="G109" s="304">
        <f>'v 15'!$L$21</f>
        <v>0</v>
      </c>
      <c r="H109" s="44"/>
      <c r="I109" s="44" t="s">
        <v>41</v>
      </c>
      <c r="J109" s="46">
        <f>'v 21'!$D$19</f>
        <v>0</v>
      </c>
      <c r="K109" s="46">
        <f>'v 21'!$E$19</f>
        <v>0</v>
      </c>
    </row>
    <row r="110" spans="2:11" x14ac:dyDescent="0.2">
      <c r="B110" s="44"/>
      <c r="C110" s="48" t="s">
        <v>33</v>
      </c>
      <c r="D110" s="46">
        <f>'v 15'!$D$22</f>
        <v>0</v>
      </c>
      <c r="E110" s="46">
        <f>'v 15'!$E$22</f>
        <v>0</v>
      </c>
      <c r="F110" s="198">
        <f t="shared" si="1"/>
        <v>0</v>
      </c>
      <c r="G110" s="304">
        <f>'v 15'!$L$22</f>
        <v>0</v>
      </c>
      <c r="H110" s="44"/>
      <c r="I110" s="44" t="s">
        <v>42</v>
      </c>
      <c r="J110" s="46">
        <f>'v 21'!$D$20</f>
        <v>0</v>
      </c>
      <c r="K110" s="46">
        <f>'v 21'!$E$20</f>
        <v>0</v>
      </c>
    </row>
    <row r="111" spans="2:11" x14ac:dyDescent="0.2">
      <c r="B111" s="44"/>
      <c r="C111" s="49" t="s">
        <v>34</v>
      </c>
      <c r="D111" s="46">
        <f>'v 15'!$D$23</f>
        <v>0</v>
      </c>
      <c r="E111" s="46">
        <f>'v 15'!$E$23</f>
        <v>0</v>
      </c>
      <c r="F111" s="198">
        <f t="shared" si="1"/>
        <v>0</v>
      </c>
      <c r="G111" s="304">
        <f>'v 15'!$L$23</f>
        <v>0</v>
      </c>
      <c r="H111" s="44"/>
      <c r="I111" s="44" t="s">
        <v>30</v>
      </c>
      <c r="J111" s="46">
        <f>'v 21'!$D$21</f>
        <v>0</v>
      </c>
      <c r="K111" s="46">
        <f>'v 21'!$E$21</f>
        <v>0</v>
      </c>
    </row>
    <row r="112" spans="2:11" x14ac:dyDescent="0.2">
      <c r="B112" s="47">
        <v>16</v>
      </c>
      <c r="C112" s="51" t="s">
        <v>39</v>
      </c>
      <c r="D112" s="46">
        <f>'v 16'!$D$17</f>
        <v>0</v>
      </c>
      <c r="E112" s="46">
        <f>'v 16'!$E$17</f>
        <v>0</v>
      </c>
      <c r="F112" s="198">
        <f t="shared" si="1"/>
        <v>0</v>
      </c>
      <c r="G112" s="304">
        <f>'v 16'!$L$17</f>
        <v>0</v>
      </c>
      <c r="H112" s="44">
        <v>22</v>
      </c>
      <c r="I112" s="44" t="s">
        <v>39</v>
      </c>
      <c r="J112" s="46">
        <f>'v 22'!$D$17</f>
        <v>0</v>
      </c>
      <c r="K112" s="46">
        <f>'v 22'!$E$17</f>
        <v>0</v>
      </c>
    </row>
    <row r="113" spans="2:11" x14ac:dyDescent="0.2">
      <c r="B113" s="44"/>
      <c r="C113" s="48" t="s">
        <v>40</v>
      </c>
      <c r="D113" s="46">
        <f>'v 16'!$D$18</f>
        <v>0</v>
      </c>
      <c r="E113" s="46">
        <f>'v 16'!$E$18</f>
        <v>0</v>
      </c>
      <c r="F113" s="198">
        <f t="shared" si="1"/>
        <v>0</v>
      </c>
      <c r="G113" s="304">
        <f>'v 16'!$L$18</f>
        <v>0.33333333333333331</v>
      </c>
      <c r="H113" s="44"/>
      <c r="I113" s="44" t="s">
        <v>40</v>
      </c>
      <c r="J113" s="46">
        <f>'v 22'!$D$18</f>
        <v>0</v>
      </c>
      <c r="K113" s="46">
        <f>'v 22'!$E$18</f>
        <v>0</v>
      </c>
    </row>
    <row r="114" spans="2:11" x14ac:dyDescent="0.2">
      <c r="B114" s="44"/>
      <c r="C114" s="48" t="s">
        <v>41</v>
      </c>
      <c r="D114" s="46">
        <f>'v 16'!$D$19</f>
        <v>0</v>
      </c>
      <c r="E114" s="46">
        <f>'v 16'!$E$19</f>
        <v>0</v>
      </c>
      <c r="F114" s="198">
        <f t="shared" si="1"/>
        <v>0</v>
      </c>
      <c r="G114" s="304">
        <f>'v 16'!$L$19</f>
        <v>0.33333333333333331</v>
      </c>
      <c r="H114" s="44"/>
      <c r="I114" s="44" t="s">
        <v>41</v>
      </c>
      <c r="J114" s="46">
        <f>'v 22'!$D$19</f>
        <v>0</v>
      </c>
      <c r="K114" s="46">
        <f>'v 22'!$E$19</f>
        <v>0</v>
      </c>
    </row>
    <row r="115" spans="2:11" x14ac:dyDescent="0.2">
      <c r="B115" s="44"/>
      <c r="C115" s="48" t="s">
        <v>42</v>
      </c>
      <c r="D115" s="46">
        <f>'v 16'!$D$20</f>
        <v>0</v>
      </c>
      <c r="E115" s="46">
        <f>'v 16'!$E$20</f>
        <v>0</v>
      </c>
      <c r="F115" s="198">
        <f t="shared" si="1"/>
        <v>0</v>
      </c>
      <c r="G115" s="304">
        <f>'v 16'!$L$20</f>
        <v>0.33333333333333331</v>
      </c>
      <c r="H115" s="44"/>
      <c r="I115" s="44" t="s">
        <v>42</v>
      </c>
      <c r="J115" s="46">
        <f>'v 22'!$D$20</f>
        <v>0</v>
      </c>
      <c r="K115" s="46">
        <f>'v 22'!$E$20</f>
        <v>0</v>
      </c>
    </row>
    <row r="116" spans="2:11" x14ac:dyDescent="0.2">
      <c r="B116" s="44"/>
      <c r="C116" s="48" t="s">
        <v>30</v>
      </c>
      <c r="D116" s="46">
        <f>'v 16'!$D$21</f>
        <v>0</v>
      </c>
      <c r="E116" s="46">
        <f>'v 16'!$E$21</f>
        <v>0</v>
      </c>
      <c r="F116" s="198">
        <f t="shared" si="1"/>
        <v>0</v>
      </c>
      <c r="G116" s="304">
        <f>'v 16'!$L$21</f>
        <v>0.33333333333333331</v>
      </c>
      <c r="H116" s="44"/>
      <c r="I116" s="44" t="s">
        <v>30</v>
      </c>
      <c r="J116" s="46">
        <f>'v 22'!$D$21</f>
        <v>0</v>
      </c>
      <c r="K116" s="46">
        <f>'v 22'!$E$21</f>
        <v>0</v>
      </c>
    </row>
    <row r="117" spans="2:11" x14ac:dyDescent="0.2">
      <c r="B117" s="44"/>
      <c r="C117" s="48" t="s">
        <v>33</v>
      </c>
      <c r="D117" s="46">
        <f>'v 16'!$D$22</f>
        <v>0</v>
      </c>
      <c r="E117" s="46">
        <f>'v 16'!$E$22</f>
        <v>0</v>
      </c>
      <c r="F117" s="198">
        <f t="shared" si="1"/>
        <v>0</v>
      </c>
      <c r="G117" s="304">
        <f>'v 16'!$L$22</f>
        <v>0</v>
      </c>
      <c r="H117" s="44">
        <v>23</v>
      </c>
      <c r="I117" s="44" t="s">
        <v>39</v>
      </c>
      <c r="J117" s="46">
        <f>'v 23'!$D$17</f>
        <v>0</v>
      </c>
      <c r="K117" s="46">
        <f>'v 23'!$E$17</f>
        <v>0</v>
      </c>
    </row>
    <row r="118" spans="2:11" x14ac:dyDescent="0.2">
      <c r="B118" s="44"/>
      <c r="C118" s="49" t="s">
        <v>34</v>
      </c>
      <c r="D118" s="46">
        <f>'v 16'!$D$23</f>
        <v>0</v>
      </c>
      <c r="E118" s="46">
        <f>'v 16'!$E$23</f>
        <v>0</v>
      </c>
      <c r="F118" s="198">
        <f t="shared" si="1"/>
        <v>0</v>
      </c>
      <c r="G118" s="304">
        <f>'v 16'!$L$23</f>
        <v>0</v>
      </c>
      <c r="H118" s="44"/>
      <c r="I118" s="44" t="s">
        <v>40</v>
      </c>
      <c r="J118" s="46">
        <f>'v 23'!$D$18</f>
        <v>0</v>
      </c>
      <c r="K118" s="46">
        <f>'v 23'!$E$18</f>
        <v>0</v>
      </c>
    </row>
    <row r="119" spans="2:11" x14ac:dyDescent="0.2">
      <c r="B119" s="47">
        <v>17</v>
      </c>
      <c r="C119" s="51" t="s">
        <v>39</v>
      </c>
      <c r="D119" s="46">
        <f>'v 17'!$D$17</f>
        <v>0</v>
      </c>
      <c r="E119" s="46">
        <f>'v 17'!$E$17</f>
        <v>0</v>
      </c>
      <c r="F119" s="198">
        <f t="shared" si="1"/>
        <v>0</v>
      </c>
      <c r="G119" s="304">
        <f>'v 17'!$L$17</f>
        <v>0.33333333333333331</v>
      </c>
      <c r="H119" s="44"/>
      <c r="I119" s="44" t="s">
        <v>41</v>
      </c>
      <c r="J119" s="46">
        <f>'v 23'!$D$19</f>
        <v>0</v>
      </c>
      <c r="K119" s="46">
        <f>'v 23'!$E$19</f>
        <v>0</v>
      </c>
    </row>
    <row r="120" spans="2:11" x14ac:dyDescent="0.2">
      <c r="B120" s="44"/>
      <c r="C120" s="48" t="s">
        <v>40</v>
      </c>
      <c r="D120" s="46">
        <f>'v 17'!$D$18</f>
        <v>0</v>
      </c>
      <c r="E120" s="46">
        <f>'v 17'!$E$18</f>
        <v>0</v>
      </c>
      <c r="F120" s="198">
        <f t="shared" si="1"/>
        <v>0</v>
      </c>
      <c r="G120" s="304">
        <f>'v 17'!$L$18</f>
        <v>0.33333333333333331</v>
      </c>
      <c r="H120" s="44"/>
      <c r="I120" s="44" t="s">
        <v>42</v>
      </c>
      <c r="J120" s="46">
        <f>'v 23'!$D$20</f>
        <v>0</v>
      </c>
      <c r="K120" s="46">
        <f>'v 23'!$E$20</f>
        <v>0</v>
      </c>
    </row>
    <row r="121" spans="2:11" x14ac:dyDescent="0.2">
      <c r="B121" s="44"/>
      <c r="C121" s="48" t="s">
        <v>41</v>
      </c>
      <c r="D121" s="46">
        <f>'v 17'!$D$19</f>
        <v>0</v>
      </c>
      <c r="E121" s="46">
        <f>'v 17'!$E$19</f>
        <v>0</v>
      </c>
      <c r="F121" s="198">
        <f t="shared" si="1"/>
        <v>0</v>
      </c>
      <c r="G121" s="304">
        <f>'v 17'!$L$19</f>
        <v>0.33333333333333331</v>
      </c>
      <c r="H121" s="44"/>
      <c r="I121" s="44" t="s">
        <v>30</v>
      </c>
      <c r="J121" s="46">
        <f>'v 23'!$D$21</f>
        <v>0</v>
      </c>
      <c r="K121" s="46">
        <f>'v 23'!$E$21</f>
        <v>0</v>
      </c>
    </row>
    <row r="122" spans="2:11" x14ac:dyDescent="0.2">
      <c r="B122" s="44"/>
      <c r="C122" s="48" t="s">
        <v>42</v>
      </c>
      <c r="D122" s="46">
        <f>'v 17'!$D$20</f>
        <v>0</v>
      </c>
      <c r="E122" s="46">
        <f>'v 17'!$E$20</f>
        <v>0</v>
      </c>
      <c r="F122" s="198">
        <f t="shared" si="1"/>
        <v>0</v>
      </c>
      <c r="G122" s="304">
        <f>'v 17'!$L$20</f>
        <v>0.33333333333333331</v>
      </c>
      <c r="H122" s="44">
        <v>24</v>
      </c>
      <c r="I122" s="44" t="s">
        <v>39</v>
      </c>
      <c r="J122" s="46">
        <f>'v 24'!$D$17</f>
        <v>0</v>
      </c>
      <c r="K122" s="46">
        <f>'v 24'!$E$17</f>
        <v>0</v>
      </c>
    </row>
    <row r="123" spans="2:11" x14ac:dyDescent="0.2">
      <c r="B123" s="44"/>
      <c r="C123" s="48" t="s">
        <v>30</v>
      </c>
      <c r="D123" s="46">
        <f>'v 17'!$D$21</f>
        <v>0</v>
      </c>
      <c r="E123" s="46">
        <f>'v 17'!$E$21</f>
        <v>0</v>
      </c>
      <c r="F123" s="198">
        <f t="shared" si="1"/>
        <v>0</v>
      </c>
      <c r="G123" s="304">
        <f>'v 17'!$L$21</f>
        <v>0.33333333333333331</v>
      </c>
      <c r="H123" s="44"/>
      <c r="I123" s="44" t="s">
        <v>40</v>
      </c>
      <c r="J123" s="46">
        <f>'v 24'!$D$18</f>
        <v>0</v>
      </c>
      <c r="K123" s="46">
        <f>'v 24'!$E$18</f>
        <v>0</v>
      </c>
    </row>
    <row r="124" spans="2:11" x14ac:dyDescent="0.2">
      <c r="B124" s="44"/>
      <c r="C124" s="48" t="s">
        <v>33</v>
      </c>
      <c r="D124" s="46">
        <f>'v 17'!$D$22</f>
        <v>0</v>
      </c>
      <c r="E124" s="46">
        <f>'v 17'!$E$22</f>
        <v>0</v>
      </c>
      <c r="F124" s="198">
        <f t="shared" si="1"/>
        <v>0</v>
      </c>
      <c r="G124" s="304">
        <f>'v 17'!$L$22</f>
        <v>0</v>
      </c>
      <c r="H124" s="44"/>
      <c r="I124" s="44" t="s">
        <v>41</v>
      </c>
      <c r="J124" s="46">
        <f>'v 24'!$D$19</f>
        <v>0</v>
      </c>
      <c r="K124" s="46">
        <f>'v 24'!$E$19</f>
        <v>0</v>
      </c>
    </row>
    <row r="125" spans="2:11" x14ac:dyDescent="0.2">
      <c r="B125" s="44"/>
      <c r="C125" s="49" t="s">
        <v>34</v>
      </c>
      <c r="D125" s="46">
        <f>'v 17'!$D$23</f>
        <v>0</v>
      </c>
      <c r="E125" s="46">
        <f>'v 17'!$E$23</f>
        <v>0</v>
      </c>
      <c r="F125" s="198">
        <f t="shared" si="1"/>
        <v>0</v>
      </c>
      <c r="G125" s="304">
        <f>'v 17'!$L$23</f>
        <v>0</v>
      </c>
      <c r="H125" s="44"/>
      <c r="I125" s="44" t="s">
        <v>42</v>
      </c>
      <c r="J125" s="46">
        <f>'v 24'!$D$20</f>
        <v>0</v>
      </c>
      <c r="K125" s="46">
        <f>'v 24'!$E$20</f>
        <v>0</v>
      </c>
    </row>
    <row r="126" spans="2:11" x14ac:dyDescent="0.2">
      <c r="B126" s="47">
        <v>18</v>
      </c>
      <c r="C126" s="51" t="s">
        <v>39</v>
      </c>
      <c r="D126" s="46">
        <f>'v 18'!$D$17</f>
        <v>0</v>
      </c>
      <c r="E126" s="46">
        <f>'v 18'!$E$17</f>
        <v>0</v>
      </c>
      <c r="F126" s="198">
        <f t="shared" si="1"/>
        <v>0</v>
      </c>
      <c r="G126" s="304">
        <f>'v 18'!$L$17</f>
        <v>0.33333333333333331</v>
      </c>
      <c r="H126" s="44"/>
      <c r="I126" s="44" t="s">
        <v>30</v>
      </c>
      <c r="J126" s="46">
        <f>'v 24'!$D$21</f>
        <v>0</v>
      </c>
      <c r="K126" s="46">
        <f>'v 24'!$E$21</f>
        <v>0</v>
      </c>
    </row>
    <row r="127" spans="2:11" x14ac:dyDescent="0.2">
      <c r="B127" s="44"/>
      <c r="C127" s="48" t="s">
        <v>40</v>
      </c>
      <c r="D127" s="46">
        <f>'v 18'!$D$18</f>
        <v>0</v>
      </c>
      <c r="E127" s="46">
        <f>'v 18'!$E$18</f>
        <v>0</v>
      </c>
      <c r="F127" s="198">
        <f t="shared" si="1"/>
        <v>0</v>
      </c>
      <c r="G127" s="304">
        <f>'v 18'!$L$18</f>
        <v>0.33333333333333331</v>
      </c>
      <c r="H127" s="44">
        <v>25</v>
      </c>
      <c r="I127" s="44" t="s">
        <v>39</v>
      </c>
      <c r="J127" s="46">
        <f>'v 25'!$D$17</f>
        <v>0</v>
      </c>
      <c r="K127" s="46">
        <f>'v 25'!$E$17</f>
        <v>0</v>
      </c>
    </row>
    <row r="128" spans="2:11" x14ac:dyDescent="0.2">
      <c r="B128" s="44"/>
      <c r="C128" s="48" t="s">
        <v>41</v>
      </c>
      <c r="D128" s="46">
        <f>'v 18'!$D$19</f>
        <v>0</v>
      </c>
      <c r="E128" s="46">
        <f>'v 18'!$E$19</f>
        <v>0</v>
      </c>
      <c r="F128" s="198">
        <f t="shared" si="1"/>
        <v>0</v>
      </c>
      <c r="G128" s="304">
        <f>'v 18'!$L$19</f>
        <v>0.33333333333333331</v>
      </c>
      <c r="H128" s="44"/>
      <c r="I128" s="44" t="s">
        <v>40</v>
      </c>
      <c r="J128" s="46">
        <f>'v 25'!$D$18</f>
        <v>0</v>
      </c>
      <c r="K128" s="46">
        <f>'v 25'!$E$18</f>
        <v>0</v>
      </c>
    </row>
    <row r="129" spans="2:11" x14ac:dyDescent="0.2">
      <c r="B129" s="44"/>
      <c r="C129" s="48" t="s">
        <v>42</v>
      </c>
      <c r="D129" s="46">
        <f>'v 18'!$D$20</f>
        <v>0</v>
      </c>
      <c r="E129" s="46">
        <f>'v 18'!$E$20</f>
        <v>0</v>
      </c>
      <c r="F129" s="198">
        <f t="shared" si="1"/>
        <v>0</v>
      </c>
      <c r="G129" s="304">
        <f>'v 17'!$L$21</f>
        <v>0.33333333333333331</v>
      </c>
      <c r="H129" s="44"/>
      <c r="I129" s="44" t="s">
        <v>41</v>
      </c>
      <c r="J129" s="46">
        <f>'v 25'!$D$19</f>
        <v>0</v>
      </c>
      <c r="K129" s="46">
        <f>'v 25'!$E$19</f>
        <v>0</v>
      </c>
    </row>
    <row r="130" spans="2:11" x14ac:dyDescent="0.2">
      <c r="B130" s="44"/>
      <c r="C130" s="48" t="s">
        <v>30</v>
      </c>
      <c r="D130" s="46">
        <f>'v 18'!$D$21</f>
        <v>0</v>
      </c>
      <c r="E130" s="46">
        <f>'v 18'!$E$21</f>
        <v>0</v>
      </c>
      <c r="F130" s="198">
        <f t="shared" si="1"/>
        <v>0</v>
      </c>
      <c r="G130" s="304">
        <f>'v 17'!$L$22</f>
        <v>0</v>
      </c>
      <c r="H130" s="44"/>
      <c r="I130" s="44" t="s">
        <v>42</v>
      </c>
      <c r="J130" s="46">
        <f>'v 25'!$D$20</f>
        <v>0</v>
      </c>
      <c r="K130" s="46">
        <f>'v 25'!$E$20</f>
        <v>0</v>
      </c>
    </row>
    <row r="131" spans="2:11" x14ac:dyDescent="0.2">
      <c r="B131" s="44"/>
      <c r="C131" s="48" t="s">
        <v>33</v>
      </c>
      <c r="D131" s="46">
        <f>'v 18'!$D$22</f>
        <v>0</v>
      </c>
      <c r="E131" s="46">
        <f>'v 18'!$E$22</f>
        <v>0</v>
      </c>
      <c r="F131" s="198">
        <f t="shared" si="1"/>
        <v>0</v>
      </c>
      <c r="G131" s="304">
        <f>'v 18'!$L$22</f>
        <v>0</v>
      </c>
      <c r="H131" s="44"/>
      <c r="I131" s="44" t="s">
        <v>30</v>
      </c>
      <c r="J131" s="46">
        <f>'v 25'!$D$21</f>
        <v>0</v>
      </c>
      <c r="K131" s="46">
        <f>'v 25'!$E$21</f>
        <v>0</v>
      </c>
    </row>
    <row r="132" spans="2:11" x14ac:dyDescent="0.2">
      <c r="B132" s="44"/>
      <c r="C132" s="49" t="s">
        <v>34</v>
      </c>
      <c r="D132" s="46">
        <f>'v 18'!$D$23</f>
        <v>0</v>
      </c>
      <c r="E132" s="46">
        <f>'v 18'!$E$23</f>
        <v>0</v>
      </c>
      <c r="F132" s="198">
        <f t="shared" si="1"/>
        <v>0</v>
      </c>
      <c r="G132" s="304">
        <f>'v 18'!$L$23</f>
        <v>0</v>
      </c>
      <c r="H132" s="44">
        <v>26</v>
      </c>
      <c r="I132" s="44" t="s">
        <v>39</v>
      </c>
      <c r="J132" s="46">
        <f>'v 26'!$D$17</f>
        <v>0</v>
      </c>
      <c r="K132" s="46">
        <f>'v 26'!$E$17</f>
        <v>0</v>
      </c>
    </row>
    <row r="133" spans="2:11" x14ac:dyDescent="0.2">
      <c r="B133" s="47">
        <v>19</v>
      </c>
      <c r="C133" s="51" t="s">
        <v>39</v>
      </c>
      <c r="D133" s="46">
        <f>'v 19'!$D$17</f>
        <v>0</v>
      </c>
      <c r="E133" s="46">
        <f>'v 19'!$E$17</f>
        <v>0</v>
      </c>
      <c r="F133" s="198">
        <f t="shared" si="1"/>
        <v>0</v>
      </c>
      <c r="G133" s="304">
        <f>'v 19'!$L$17</f>
        <v>0.33333333333333331</v>
      </c>
      <c r="H133" s="44"/>
      <c r="I133" s="44" t="s">
        <v>40</v>
      </c>
      <c r="J133" s="46">
        <f>'v 26'!$D$18</f>
        <v>0</v>
      </c>
      <c r="K133" s="46">
        <f>'v 26'!$E$18</f>
        <v>0</v>
      </c>
    </row>
    <row r="134" spans="2:11" x14ac:dyDescent="0.2">
      <c r="B134" s="44"/>
      <c r="C134" s="48" t="s">
        <v>40</v>
      </c>
      <c r="D134" s="46">
        <f>'v 19'!$D$18</f>
        <v>0</v>
      </c>
      <c r="E134" s="46">
        <f>'v 19'!$E$18</f>
        <v>0</v>
      </c>
      <c r="F134" s="198">
        <f t="shared" si="1"/>
        <v>0</v>
      </c>
      <c r="G134" s="304">
        <f>'v 19'!$L$18</f>
        <v>0.33333333333333331</v>
      </c>
      <c r="H134" s="44"/>
      <c r="I134" s="44" t="s">
        <v>41</v>
      </c>
      <c r="J134" s="46">
        <f>'v 26'!$D$19</f>
        <v>0</v>
      </c>
      <c r="K134" s="46">
        <f>'v 26'!$E$19</f>
        <v>0</v>
      </c>
    </row>
    <row r="135" spans="2:11" x14ac:dyDescent="0.2">
      <c r="B135" s="44"/>
      <c r="C135" s="48" t="s">
        <v>41</v>
      </c>
      <c r="D135" s="46">
        <f>'v 19'!$D$19</f>
        <v>0</v>
      </c>
      <c r="E135" s="46">
        <f>'v 19'!$E$19</f>
        <v>0</v>
      </c>
      <c r="F135" s="198">
        <f t="shared" si="1"/>
        <v>0</v>
      </c>
      <c r="G135" s="304">
        <f>'v 19'!$L$19</f>
        <v>0.33333333333333331</v>
      </c>
      <c r="H135" s="44"/>
      <c r="I135" s="44" t="s">
        <v>42</v>
      </c>
      <c r="J135" s="46">
        <f>'v 26'!$D$20</f>
        <v>0</v>
      </c>
      <c r="K135" s="46">
        <f>'v 26'!$E$20</f>
        <v>0</v>
      </c>
    </row>
    <row r="136" spans="2:11" x14ac:dyDescent="0.2">
      <c r="B136" s="44"/>
      <c r="C136" s="48" t="s">
        <v>42</v>
      </c>
      <c r="D136" s="46">
        <f>'v 19'!$D$20</f>
        <v>0</v>
      </c>
      <c r="E136" s="46">
        <f>'v 19'!$E$20</f>
        <v>0</v>
      </c>
      <c r="F136" s="198">
        <f t="shared" ref="F136:F199" si="2">E136-D136</f>
        <v>0</v>
      </c>
      <c r="G136" s="304">
        <f>'v 19'!$L$20</f>
        <v>0.33333333333333331</v>
      </c>
      <c r="H136" s="44"/>
      <c r="I136" s="44" t="s">
        <v>30</v>
      </c>
      <c r="J136" s="46">
        <f>'v 26'!$D$21</f>
        <v>0</v>
      </c>
      <c r="K136" s="46">
        <f>'v 26'!$E$21</f>
        <v>0</v>
      </c>
    </row>
    <row r="137" spans="2:11" x14ac:dyDescent="0.2">
      <c r="B137" s="44"/>
      <c r="C137" s="48" t="s">
        <v>30</v>
      </c>
      <c r="D137" s="46">
        <f>'v 19'!$D$21</f>
        <v>0</v>
      </c>
      <c r="E137" s="46">
        <f>'v 19'!$E$21</f>
        <v>0</v>
      </c>
      <c r="F137" s="198">
        <f t="shared" si="2"/>
        <v>0</v>
      </c>
      <c r="G137" s="304">
        <f>'v 19'!$L$21</f>
        <v>0.33333333333333331</v>
      </c>
      <c r="H137" s="44">
        <v>27</v>
      </c>
      <c r="I137" s="44" t="s">
        <v>39</v>
      </c>
      <c r="J137" s="46">
        <f>'v 27'!$D$17</f>
        <v>0</v>
      </c>
      <c r="K137" s="46">
        <f>'v 27'!$E$17</f>
        <v>0</v>
      </c>
    </row>
    <row r="138" spans="2:11" x14ac:dyDescent="0.2">
      <c r="B138" s="44"/>
      <c r="C138" s="48" t="s">
        <v>33</v>
      </c>
      <c r="D138" s="46">
        <f>'v 19'!$D$22</f>
        <v>0</v>
      </c>
      <c r="E138" s="46">
        <f>'v 19'!$E$22</f>
        <v>0</v>
      </c>
      <c r="F138" s="198">
        <f t="shared" si="2"/>
        <v>0</v>
      </c>
      <c r="G138" s="304">
        <f>'v 19'!$L$22</f>
        <v>0</v>
      </c>
      <c r="H138" s="44"/>
      <c r="I138" s="44" t="s">
        <v>40</v>
      </c>
      <c r="J138" s="46">
        <f>'v 27'!$D$18</f>
        <v>0</v>
      </c>
      <c r="K138" s="46">
        <f>'v 27'!$E$18</f>
        <v>0</v>
      </c>
    </row>
    <row r="139" spans="2:11" x14ac:dyDescent="0.2">
      <c r="B139" s="44"/>
      <c r="C139" s="49" t="s">
        <v>34</v>
      </c>
      <c r="D139" s="46">
        <f>'v 19'!$D$23</f>
        <v>0</v>
      </c>
      <c r="E139" s="46">
        <f>'v 19'!$E$23</f>
        <v>0</v>
      </c>
      <c r="F139" s="198">
        <f t="shared" si="2"/>
        <v>0</v>
      </c>
      <c r="G139" s="304">
        <f>'v 19'!$L$23</f>
        <v>0</v>
      </c>
      <c r="H139" s="44"/>
      <c r="I139" s="44" t="s">
        <v>41</v>
      </c>
      <c r="J139" s="46">
        <f>'v 27'!$D$19</f>
        <v>0</v>
      </c>
      <c r="K139" s="46">
        <f>'v 27'!$E$19</f>
        <v>0</v>
      </c>
    </row>
    <row r="140" spans="2:11" x14ac:dyDescent="0.2">
      <c r="B140" s="47">
        <v>20</v>
      </c>
      <c r="C140" s="51" t="s">
        <v>39</v>
      </c>
      <c r="D140" s="46">
        <f>'v 20'!$D$17</f>
        <v>0</v>
      </c>
      <c r="E140" s="46">
        <f>'v 20'!$E$17</f>
        <v>0</v>
      </c>
      <c r="F140" s="198">
        <f t="shared" si="2"/>
        <v>0</v>
      </c>
      <c r="G140" s="304">
        <f>'v 20'!$L$17</f>
        <v>0.33333333333333331</v>
      </c>
      <c r="H140" s="44"/>
      <c r="I140" s="44" t="s">
        <v>42</v>
      </c>
      <c r="J140" s="46">
        <f>'v 27'!$D$20</f>
        <v>0</v>
      </c>
      <c r="K140" s="46">
        <f>'v 27'!$E$20</f>
        <v>0</v>
      </c>
    </row>
    <row r="141" spans="2:11" x14ac:dyDescent="0.2">
      <c r="B141" s="44"/>
      <c r="C141" s="48" t="s">
        <v>40</v>
      </c>
      <c r="D141" s="46">
        <f>'v 20'!$D$18</f>
        <v>0</v>
      </c>
      <c r="E141" s="46">
        <f>'v 20'!$E$18</f>
        <v>0</v>
      </c>
      <c r="F141" s="198">
        <f t="shared" si="2"/>
        <v>0</v>
      </c>
      <c r="G141" s="304">
        <f>'v 20'!$L$18</f>
        <v>0.33333333333333331</v>
      </c>
      <c r="H141" s="44"/>
      <c r="I141" s="44" t="s">
        <v>30</v>
      </c>
      <c r="J141" s="46">
        <f>'v 27'!$D$21</f>
        <v>0</v>
      </c>
      <c r="K141" s="46">
        <f>'v 27'!$E$21</f>
        <v>0</v>
      </c>
    </row>
    <row r="142" spans="2:11" x14ac:dyDescent="0.2">
      <c r="B142" s="44"/>
      <c r="C142" s="48" t="s">
        <v>41</v>
      </c>
      <c r="D142" s="46">
        <f>'v 20'!$D$19</f>
        <v>0</v>
      </c>
      <c r="E142" s="46">
        <f>'v 20'!$E$19</f>
        <v>0</v>
      </c>
      <c r="F142" s="198">
        <f t="shared" si="2"/>
        <v>0</v>
      </c>
      <c r="G142" s="304">
        <f>'v 20'!$L$19</f>
        <v>0.33333333333333331</v>
      </c>
      <c r="H142" s="44">
        <v>28</v>
      </c>
      <c r="I142" s="44" t="s">
        <v>39</v>
      </c>
      <c r="J142" s="46">
        <f>'v 28'!$D$17</f>
        <v>0</v>
      </c>
      <c r="K142" s="46">
        <f>'v 28'!$E$17</f>
        <v>0</v>
      </c>
    </row>
    <row r="143" spans="2:11" x14ac:dyDescent="0.2">
      <c r="B143" s="44"/>
      <c r="C143" s="48" t="s">
        <v>42</v>
      </c>
      <c r="D143" s="46">
        <f>'v 20'!$D$20</f>
        <v>0</v>
      </c>
      <c r="E143" s="46">
        <f>'v 20'!$E$20</f>
        <v>0</v>
      </c>
      <c r="F143" s="198">
        <f t="shared" si="2"/>
        <v>0</v>
      </c>
      <c r="G143" s="304">
        <f>'v 20'!$L$20</f>
        <v>0.33333333333333331</v>
      </c>
      <c r="H143" s="44"/>
      <c r="I143" s="44" t="s">
        <v>40</v>
      </c>
      <c r="J143" s="46">
        <f>'v 28'!$D$18</f>
        <v>0</v>
      </c>
      <c r="K143" s="46">
        <f>'v 28'!$E$18</f>
        <v>0</v>
      </c>
    </row>
    <row r="144" spans="2:11" x14ac:dyDescent="0.2">
      <c r="B144" s="44"/>
      <c r="C144" s="48" t="s">
        <v>30</v>
      </c>
      <c r="D144" s="46">
        <f>'v 20'!$D$21</f>
        <v>0</v>
      </c>
      <c r="E144" s="46">
        <f>'v 20'!$E$21</f>
        <v>0</v>
      </c>
      <c r="F144" s="198">
        <f t="shared" si="2"/>
        <v>0</v>
      </c>
      <c r="G144" s="304">
        <f>'v 20'!$L$21</f>
        <v>0.33333333333333331</v>
      </c>
      <c r="H144" s="44"/>
      <c r="I144" s="44" t="s">
        <v>41</v>
      </c>
      <c r="J144" s="46">
        <f>'v 28'!$D$19</f>
        <v>0</v>
      </c>
      <c r="K144" s="46">
        <f>'v 28'!$E$19</f>
        <v>0</v>
      </c>
    </row>
    <row r="145" spans="2:11" x14ac:dyDescent="0.2">
      <c r="B145" s="44"/>
      <c r="C145" s="48" t="s">
        <v>33</v>
      </c>
      <c r="D145" s="46">
        <f>'v 20'!$D$22</f>
        <v>0</v>
      </c>
      <c r="E145" s="46">
        <f>'v 20'!$E$22</f>
        <v>0</v>
      </c>
      <c r="F145" s="198">
        <f t="shared" si="2"/>
        <v>0</v>
      </c>
      <c r="G145" s="304">
        <f>'v 20'!$L$22</f>
        <v>0</v>
      </c>
      <c r="H145" s="44"/>
      <c r="I145" s="44" t="s">
        <v>42</v>
      </c>
      <c r="J145" s="46">
        <f>'v 28'!$D$20</f>
        <v>0</v>
      </c>
      <c r="K145" s="46">
        <f>'v 28'!$E$20</f>
        <v>0</v>
      </c>
    </row>
    <row r="146" spans="2:11" x14ac:dyDescent="0.2">
      <c r="B146" s="44"/>
      <c r="C146" s="49" t="s">
        <v>34</v>
      </c>
      <c r="D146" s="46">
        <f>'v 20'!$D$23</f>
        <v>0</v>
      </c>
      <c r="E146" s="46">
        <f>'v 20'!$E$23</f>
        <v>0</v>
      </c>
      <c r="F146" s="198">
        <f t="shared" si="2"/>
        <v>0</v>
      </c>
      <c r="G146" s="304">
        <f>'v 20'!$L$23</f>
        <v>0</v>
      </c>
      <c r="H146" s="44"/>
      <c r="I146" s="44" t="s">
        <v>30</v>
      </c>
      <c r="J146" s="46">
        <f>'v 28'!$D$21</f>
        <v>0</v>
      </c>
      <c r="K146" s="46">
        <f>'v 28'!$E$21</f>
        <v>0</v>
      </c>
    </row>
    <row r="147" spans="2:11" x14ac:dyDescent="0.2">
      <c r="B147" s="47">
        <v>21</v>
      </c>
      <c r="C147" s="51" t="s">
        <v>39</v>
      </c>
      <c r="D147" s="46">
        <f>'v 21'!$D$17</f>
        <v>0</v>
      </c>
      <c r="E147" s="46">
        <f>'v 21'!$E$17</f>
        <v>0</v>
      </c>
      <c r="F147" s="198">
        <f t="shared" si="2"/>
        <v>0</v>
      </c>
      <c r="G147" s="304">
        <f>'v 21'!$L$17</f>
        <v>0.33333333333333331</v>
      </c>
      <c r="H147" s="44">
        <v>29</v>
      </c>
      <c r="I147" s="44" t="s">
        <v>39</v>
      </c>
      <c r="J147" s="46">
        <f>'v 29'!$D$17</f>
        <v>0</v>
      </c>
      <c r="K147" s="46">
        <f>'v 29'!$E$17</f>
        <v>0</v>
      </c>
    </row>
    <row r="148" spans="2:11" x14ac:dyDescent="0.2">
      <c r="B148" s="44"/>
      <c r="C148" s="48" t="s">
        <v>40</v>
      </c>
      <c r="D148" s="46">
        <f>'v 21'!$D$18</f>
        <v>0</v>
      </c>
      <c r="E148" s="46">
        <f>'v 21'!$E$18</f>
        <v>0</v>
      </c>
      <c r="F148" s="198">
        <f t="shared" si="2"/>
        <v>0</v>
      </c>
      <c r="G148" s="304">
        <f>'v 21'!$L$18</f>
        <v>0.33333333333333331</v>
      </c>
      <c r="H148" s="44"/>
      <c r="I148" s="44" t="s">
        <v>40</v>
      </c>
      <c r="J148" s="46">
        <f>'v 29'!$D$18</f>
        <v>0</v>
      </c>
      <c r="K148" s="46">
        <f>'v 29'!$E$18</f>
        <v>0</v>
      </c>
    </row>
    <row r="149" spans="2:11" x14ac:dyDescent="0.2">
      <c r="B149" s="44"/>
      <c r="C149" s="48" t="s">
        <v>41</v>
      </c>
      <c r="D149" s="46">
        <f>'v 21'!$D$19</f>
        <v>0</v>
      </c>
      <c r="E149" s="46">
        <f>'v 21'!$E$19</f>
        <v>0</v>
      </c>
      <c r="F149" s="198">
        <f t="shared" si="2"/>
        <v>0</v>
      </c>
      <c r="G149" s="304">
        <f>'v 21'!$L$19</f>
        <v>0.33333333333333331</v>
      </c>
      <c r="H149" s="44"/>
      <c r="I149" s="44" t="s">
        <v>41</v>
      </c>
      <c r="J149" s="46">
        <f>'v 29'!$D$19</f>
        <v>0</v>
      </c>
      <c r="K149" s="46">
        <f>'v 29'!$E$19</f>
        <v>0</v>
      </c>
    </row>
    <row r="150" spans="2:11" x14ac:dyDescent="0.2">
      <c r="B150" s="44"/>
      <c r="C150" s="48" t="s">
        <v>42</v>
      </c>
      <c r="D150" s="46">
        <f>'v 21'!$D$20</f>
        <v>0</v>
      </c>
      <c r="E150" s="46">
        <f>'v 21'!$E$20</f>
        <v>0</v>
      </c>
      <c r="F150" s="198">
        <f t="shared" si="2"/>
        <v>0</v>
      </c>
      <c r="G150" s="304">
        <f>'v 21'!$L$20</f>
        <v>0</v>
      </c>
      <c r="H150" s="44"/>
      <c r="I150" s="44" t="s">
        <v>42</v>
      </c>
      <c r="J150" s="46">
        <f>'v 29'!$D$20</f>
        <v>0</v>
      </c>
      <c r="K150" s="46">
        <f>'v 29'!$E$20</f>
        <v>0</v>
      </c>
    </row>
    <row r="151" spans="2:11" x14ac:dyDescent="0.2">
      <c r="B151" s="44"/>
      <c r="C151" s="48" t="s">
        <v>30</v>
      </c>
      <c r="D151" s="46">
        <f>'v 21'!$D$21</f>
        <v>0</v>
      </c>
      <c r="E151" s="46">
        <f>'v 21'!$E$21</f>
        <v>0</v>
      </c>
      <c r="F151" s="198">
        <f t="shared" si="2"/>
        <v>0</v>
      </c>
      <c r="G151" s="304">
        <f>'v 21'!$L$21</f>
        <v>0</v>
      </c>
      <c r="H151" s="44"/>
      <c r="I151" s="44" t="s">
        <v>30</v>
      </c>
      <c r="J151" s="46">
        <f>'v 29'!$D$21</f>
        <v>0</v>
      </c>
      <c r="K151" s="46">
        <f>'v 29'!$E$21</f>
        <v>0</v>
      </c>
    </row>
    <row r="152" spans="2:11" x14ac:dyDescent="0.2">
      <c r="B152" s="44"/>
      <c r="C152" s="48" t="s">
        <v>33</v>
      </c>
      <c r="D152" s="46">
        <f>'v 21'!$D$22</f>
        <v>0</v>
      </c>
      <c r="E152" s="46">
        <f>'v 21'!$E$22</f>
        <v>0</v>
      </c>
      <c r="F152" s="198">
        <f t="shared" si="2"/>
        <v>0</v>
      </c>
      <c r="G152" s="304">
        <f>'v 21'!$L$22</f>
        <v>0</v>
      </c>
      <c r="H152" s="44">
        <v>30</v>
      </c>
      <c r="I152" s="44" t="s">
        <v>39</v>
      </c>
      <c r="J152" s="46">
        <f>'v 30'!$D$17</f>
        <v>0</v>
      </c>
      <c r="K152" s="46">
        <f>'v 30'!$E$17</f>
        <v>0</v>
      </c>
    </row>
    <row r="153" spans="2:11" x14ac:dyDescent="0.2">
      <c r="B153" s="44"/>
      <c r="C153" s="49" t="s">
        <v>34</v>
      </c>
      <c r="D153" s="46">
        <f>'v 21'!$D$23</f>
        <v>0</v>
      </c>
      <c r="E153" s="46">
        <f>'v 21'!$E$23</f>
        <v>0</v>
      </c>
      <c r="F153" s="198">
        <f t="shared" si="2"/>
        <v>0</v>
      </c>
      <c r="G153" s="304">
        <f>'v 21'!$L$23</f>
        <v>0</v>
      </c>
      <c r="H153" s="44"/>
      <c r="I153" s="44" t="s">
        <v>40</v>
      </c>
      <c r="J153" s="46">
        <f>'v 30'!$D$18</f>
        <v>0</v>
      </c>
      <c r="K153" s="46">
        <f>'v 30'!$E$18</f>
        <v>0</v>
      </c>
    </row>
    <row r="154" spans="2:11" x14ac:dyDescent="0.2">
      <c r="B154" s="47">
        <v>22</v>
      </c>
      <c r="C154" s="51" t="s">
        <v>39</v>
      </c>
      <c r="D154" s="46">
        <f>'v 22'!$D$17</f>
        <v>0</v>
      </c>
      <c r="E154" s="46">
        <f>'v 22'!$E$17</f>
        <v>0</v>
      </c>
      <c r="F154" s="198">
        <f t="shared" si="2"/>
        <v>0</v>
      </c>
      <c r="G154" s="304">
        <f>'v 22'!$L$17</f>
        <v>0.33333333333333331</v>
      </c>
      <c r="H154" s="44"/>
      <c r="I154" s="44" t="s">
        <v>41</v>
      </c>
      <c r="J154" s="46">
        <f>'v 30'!$D$19</f>
        <v>0</v>
      </c>
      <c r="K154" s="46">
        <f>'v 30'!$E$19</f>
        <v>0</v>
      </c>
    </row>
    <row r="155" spans="2:11" x14ac:dyDescent="0.2">
      <c r="B155" s="44"/>
      <c r="C155" s="48" t="s">
        <v>40</v>
      </c>
      <c r="D155" s="46">
        <f>'v 22'!$D$18</f>
        <v>0</v>
      </c>
      <c r="E155" s="46">
        <f>'v 22'!$E$18</f>
        <v>0</v>
      </c>
      <c r="F155" s="198">
        <f t="shared" si="2"/>
        <v>0</v>
      </c>
      <c r="G155" s="304">
        <f>'v 22'!$L$18</f>
        <v>0.33333333333333331</v>
      </c>
      <c r="H155" s="44"/>
      <c r="I155" s="44" t="s">
        <v>42</v>
      </c>
      <c r="J155" s="46">
        <f>'v 30'!$D$20</f>
        <v>0</v>
      </c>
      <c r="K155" s="46">
        <f>'v 30'!$E$20</f>
        <v>0</v>
      </c>
    </row>
    <row r="156" spans="2:11" x14ac:dyDescent="0.2">
      <c r="B156" s="44"/>
      <c r="C156" s="48" t="s">
        <v>41</v>
      </c>
      <c r="D156" s="46">
        <f>'v 22'!$D$19</f>
        <v>0</v>
      </c>
      <c r="E156" s="46">
        <f>'v 22'!$E$19</f>
        <v>0</v>
      </c>
      <c r="F156" s="198">
        <f t="shared" si="2"/>
        <v>0</v>
      </c>
      <c r="G156" s="304">
        <f>'v 22'!$L$19</f>
        <v>0.33333333333333331</v>
      </c>
      <c r="H156" s="44"/>
      <c r="I156" s="44" t="s">
        <v>30</v>
      </c>
      <c r="J156" s="46">
        <f>'v 30'!$D$21</f>
        <v>0</v>
      </c>
      <c r="K156" s="46">
        <f>'v 30'!$E$21</f>
        <v>0</v>
      </c>
    </row>
    <row r="157" spans="2:11" x14ac:dyDescent="0.2">
      <c r="B157" s="44"/>
      <c r="C157" s="48" t="s">
        <v>42</v>
      </c>
      <c r="D157" s="46">
        <f>'v 22'!$D$20</f>
        <v>0</v>
      </c>
      <c r="E157" s="46">
        <f>'v 22'!$E$20</f>
        <v>0</v>
      </c>
      <c r="F157" s="198">
        <f t="shared" si="2"/>
        <v>0</v>
      </c>
      <c r="G157" s="304">
        <f>'v 22'!$L$20</f>
        <v>0.33333333333333331</v>
      </c>
      <c r="H157" s="44">
        <v>31</v>
      </c>
      <c r="I157" s="44" t="s">
        <v>39</v>
      </c>
      <c r="J157" s="46">
        <f>'v 31'!$D$17</f>
        <v>0</v>
      </c>
      <c r="K157" s="46">
        <f>'v 31'!$E$17</f>
        <v>0</v>
      </c>
    </row>
    <row r="158" spans="2:11" x14ac:dyDescent="0.2">
      <c r="B158" s="44"/>
      <c r="C158" s="48" t="s">
        <v>30</v>
      </c>
      <c r="D158" s="46">
        <f>'v 22'!$D$21</f>
        <v>0</v>
      </c>
      <c r="E158" s="46">
        <f>'v 22'!$E$21</f>
        <v>0</v>
      </c>
      <c r="F158" s="198">
        <f t="shared" si="2"/>
        <v>0</v>
      </c>
      <c r="G158" s="304">
        <f>'v 22'!$L$21</f>
        <v>0.33333333333333331</v>
      </c>
      <c r="H158" s="44"/>
      <c r="I158" s="44" t="s">
        <v>40</v>
      </c>
      <c r="J158" s="46">
        <f>'v 31'!$D$18</f>
        <v>0</v>
      </c>
      <c r="K158" s="46">
        <f>'v 31'!$E$18</f>
        <v>0</v>
      </c>
    </row>
    <row r="159" spans="2:11" x14ac:dyDescent="0.2">
      <c r="B159" s="44"/>
      <c r="C159" s="48" t="s">
        <v>33</v>
      </c>
      <c r="D159" s="46">
        <f>'v 22'!$D$22</f>
        <v>0</v>
      </c>
      <c r="E159" s="46">
        <f>'v 22'!$E$22</f>
        <v>0</v>
      </c>
      <c r="F159" s="198">
        <f t="shared" si="2"/>
        <v>0</v>
      </c>
      <c r="G159" s="304">
        <f>'v 22'!$L$22</f>
        <v>0</v>
      </c>
      <c r="H159" s="44"/>
      <c r="I159" s="44" t="s">
        <v>41</v>
      </c>
      <c r="J159" s="46">
        <f>'v 31'!$D$19</f>
        <v>0</v>
      </c>
      <c r="K159" s="46">
        <f>'v 31'!$E$19</f>
        <v>0</v>
      </c>
    </row>
    <row r="160" spans="2:11" x14ac:dyDescent="0.2">
      <c r="B160" s="44"/>
      <c r="C160" s="49" t="s">
        <v>34</v>
      </c>
      <c r="D160" s="46">
        <f>'v 22'!$D$23</f>
        <v>0</v>
      </c>
      <c r="E160" s="46">
        <f>'v 22'!$E$23</f>
        <v>0</v>
      </c>
      <c r="F160" s="198">
        <f t="shared" si="2"/>
        <v>0</v>
      </c>
      <c r="G160" s="304">
        <f>'v 22'!$L$23</f>
        <v>0</v>
      </c>
      <c r="H160" s="44"/>
      <c r="I160" s="44" t="s">
        <v>42</v>
      </c>
      <c r="J160" s="46">
        <f>'v 31'!$D$20</f>
        <v>0</v>
      </c>
      <c r="K160" s="46">
        <f>'v 31'!$E$20</f>
        <v>0</v>
      </c>
    </row>
    <row r="161" spans="2:11" x14ac:dyDescent="0.2">
      <c r="B161" s="47">
        <v>23</v>
      </c>
      <c r="C161" s="51" t="s">
        <v>39</v>
      </c>
      <c r="D161" s="46">
        <f>'v 23'!$D$17</f>
        <v>0</v>
      </c>
      <c r="E161" s="46">
        <f>'v 23'!$E$17</f>
        <v>0</v>
      </c>
      <c r="F161" s="198">
        <f t="shared" si="2"/>
        <v>0</v>
      </c>
      <c r="G161" s="304">
        <f>'v 23'!$L$17</f>
        <v>0</v>
      </c>
      <c r="H161" s="44"/>
      <c r="I161" s="44" t="s">
        <v>30</v>
      </c>
      <c r="J161" s="46">
        <f>'v 31'!$D$21</f>
        <v>0</v>
      </c>
      <c r="K161" s="46">
        <f>'v 31'!$E$21</f>
        <v>0</v>
      </c>
    </row>
    <row r="162" spans="2:11" x14ac:dyDescent="0.2">
      <c r="B162" s="44"/>
      <c r="C162" s="48" t="s">
        <v>40</v>
      </c>
      <c r="D162" s="46">
        <f>'v 23'!$D$18</f>
        <v>0</v>
      </c>
      <c r="E162" s="46">
        <f>'v 23'!$E$18</f>
        <v>0</v>
      </c>
      <c r="F162" s="198">
        <f t="shared" si="2"/>
        <v>0</v>
      </c>
      <c r="G162" s="304">
        <f>'v 23'!$L$18</f>
        <v>0.33333333333333331</v>
      </c>
      <c r="H162" s="44">
        <v>32</v>
      </c>
      <c r="I162" s="44" t="s">
        <v>39</v>
      </c>
      <c r="J162" s="46">
        <f>'v 32'!$D$17</f>
        <v>0</v>
      </c>
      <c r="K162" s="46">
        <f>'v 32'!$E$17</f>
        <v>0</v>
      </c>
    </row>
    <row r="163" spans="2:11" x14ac:dyDescent="0.2">
      <c r="B163" s="44"/>
      <c r="C163" s="48" t="s">
        <v>41</v>
      </c>
      <c r="D163" s="46">
        <f>'v 23'!$D$19</f>
        <v>0</v>
      </c>
      <c r="E163" s="46">
        <f>'v 23'!$E$19</f>
        <v>0</v>
      </c>
      <c r="F163" s="198">
        <f t="shared" si="2"/>
        <v>0</v>
      </c>
      <c r="G163" s="304">
        <f>'v 23'!$L$19</f>
        <v>0.33333333333333331</v>
      </c>
      <c r="H163" s="44"/>
      <c r="I163" s="44" t="s">
        <v>40</v>
      </c>
      <c r="J163" s="46">
        <f>'v 32'!$D$18</f>
        <v>0</v>
      </c>
      <c r="K163" s="46">
        <f>'v 32'!$E$18</f>
        <v>0</v>
      </c>
    </row>
    <row r="164" spans="2:11" x14ac:dyDescent="0.2">
      <c r="B164" s="44"/>
      <c r="C164" s="48" t="s">
        <v>42</v>
      </c>
      <c r="D164" s="46">
        <f>'v 23'!$D$20</f>
        <v>0</v>
      </c>
      <c r="E164" s="46">
        <f>'v 23'!$E$20</f>
        <v>0</v>
      </c>
      <c r="F164" s="198">
        <f t="shared" si="2"/>
        <v>0</v>
      </c>
      <c r="G164" s="304">
        <f>'v 23'!$L$20</f>
        <v>0.33333333333333331</v>
      </c>
      <c r="H164" s="44"/>
      <c r="I164" s="44" t="s">
        <v>41</v>
      </c>
      <c r="J164" s="46">
        <f>'v 32'!$D$19</f>
        <v>0</v>
      </c>
      <c r="K164" s="46">
        <f>'v 32'!$E$19</f>
        <v>0</v>
      </c>
    </row>
    <row r="165" spans="2:11" x14ac:dyDescent="0.2">
      <c r="B165" s="44"/>
      <c r="C165" s="48" t="s">
        <v>30</v>
      </c>
      <c r="D165" s="46">
        <f>'v 23'!$D$21</f>
        <v>0</v>
      </c>
      <c r="E165" s="46">
        <f>'v 23'!$E$21</f>
        <v>0</v>
      </c>
      <c r="F165" s="198">
        <f t="shared" si="2"/>
        <v>0</v>
      </c>
      <c r="G165" s="304">
        <f>'v 23'!$L$21</f>
        <v>0.33333333333333331</v>
      </c>
      <c r="H165" s="44"/>
      <c r="I165" s="44" t="s">
        <v>42</v>
      </c>
      <c r="J165" s="46">
        <f>'v 32'!$D$20</f>
        <v>0</v>
      </c>
      <c r="K165" s="46">
        <f>'v 32'!$E$20</f>
        <v>0</v>
      </c>
    </row>
    <row r="166" spans="2:11" x14ac:dyDescent="0.2">
      <c r="B166" s="44"/>
      <c r="C166" s="48" t="s">
        <v>33</v>
      </c>
      <c r="D166" s="46">
        <f>'v 23'!$D$22</f>
        <v>0</v>
      </c>
      <c r="E166" s="46">
        <f>'v 23'!$E$22</f>
        <v>0</v>
      </c>
      <c r="F166" s="198">
        <f t="shared" si="2"/>
        <v>0</v>
      </c>
      <c r="G166" s="304">
        <f>'v 23'!$L$22</f>
        <v>0</v>
      </c>
      <c r="H166" s="44"/>
      <c r="I166" s="44" t="s">
        <v>30</v>
      </c>
      <c r="J166" s="46">
        <f>'v 32'!$D$21</f>
        <v>0</v>
      </c>
      <c r="K166" s="46">
        <f>'v 32'!$E$21</f>
        <v>0</v>
      </c>
    </row>
    <row r="167" spans="2:11" x14ac:dyDescent="0.2">
      <c r="B167" s="44"/>
      <c r="C167" s="49" t="s">
        <v>34</v>
      </c>
      <c r="D167" s="46">
        <f>'v 23'!$D$23</f>
        <v>0</v>
      </c>
      <c r="E167" s="46">
        <f>'v 23'!$E$23</f>
        <v>0</v>
      </c>
      <c r="F167" s="198">
        <f t="shared" si="2"/>
        <v>0</v>
      </c>
      <c r="G167" s="304">
        <f>'v 23'!$L$23</f>
        <v>0</v>
      </c>
      <c r="H167" s="44">
        <v>33</v>
      </c>
      <c r="I167" s="44" t="s">
        <v>39</v>
      </c>
      <c r="J167" s="46">
        <f>'v 33'!$D$17</f>
        <v>0</v>
      </c>
      <c r="K167" s="46">
        <f>'v 33'!$E$17</f>
        <v>0</v>
      </c>
    </row>
    <row r="168" spans="2:11" x14ac:dyDescent="0.2">
      <c r="B168" s="47">
        <v>24</v>
      </c>
      <c r="C168" s="51" t="s">
        <v>39</v>
      </c>
      <c r="D168" s="46">
        <f>'v 24'!$D$17</f>
        <v>0</v>
      </c>
      <c r="E168" s="46">
        <f>'v 24'!$E$17</f>
        <v>0</v>
      </c>
      <c r="F168" s="198">
        <f t="shared" si="2"/>
        <v>0</v>
      </c>
      <c r="G168" s="304">
        <f>'v 24'!$L$17</f>
        <v>0.33333333333333331</v>
      </c>
      <c r="H168" s="44"/>
      <c r="I168" s="44" t="s">
        <v>40</v>
      </c>
      <c r="J168" s="46">
        <f>'v 33'!$D$18</f>
        <v>0</v>
      </c>
      <c r="K168" s="46">
        <f>'v 33'!$E$18</f>
        <v>0</v>
      </c>
    </row>
    <row r="169" spans="2:11" x14ac:dyDescent="0.2">
      <c r="B169" s="44"/>
      <c r="C169" s="48" t="s">
        <v>40</v>
      </c>
      <c r="D169" s="46">
        <f>'v 24'!$D$18</f>
        <v>0</v>
      </c>
      <c r="E169" s="46">
        <f>'v 24'!$E$18</f>
        <v>0</v>
      </c>
      <c r="F169" s="198">
        <f t="shared" si="2"/>
        <v>0</v>
      </c>
      <c r="G169" s="304">
        <f>'v 24'!$L$18</f>
        <v>0.33333333333333331</v>
      </c>
      <c r="H169" s="44"/>
      <c r="I169" s="44" t="s">
        <v>41</v>
      </c>
      <c r="J169" s="46">
        <f>'v 33'!$D$19</f>
        <v>0</v>
      </c>
      <c r="K169" s="46">
        <f>'v 33'!$E$19</f>
        <v>0</v>
      </c>
    </row>
    <row r="170" spans="2:11" x14ac:dyDescent="0.2">
      <c r="B170" s="44"/>
      <c r="C170" s="48" t="s">
        <v>41</v>
      </c>
      <c r="D170" s="46">
        <f>'v 24'!$D$19</f>
        <v>0</v>
      </c>
      <c r="E170" s="46">
        <f>'v 24'!$E$19</f>
        <v>0</v>
      </c>
      <c r="F170" s="198">
        <f t="shared" si="2"/>
        <v>0</v>
      </c>
      <c r="G170" s="304">
        <f>'v 24'!$L$19</f>
        <v>0.33333333333333331</v>
      </c>
      <c r="H170" s="44"/>
      <c r="I170" s="44" t="s">
        <v>42</v>
      </c>
      <c r="J170" s="46">
        <f>'v 33'!$D$20</f>
        <v>0</v>
      </c>
      <c r="K170" s="46">
        <f>'v 33'!$E$20</f>
        <v>0</v>
      </c>
    </row>
    <row r="171" spans="2:11" x14ac:dyDescent="0.2">
      <c r="B171" s="44"/>
      <c r="C171" s="48" t="s">
        <v>42</v>
      </c>
      <c r="D171" s="46">
        <f>'v 24'!$D$20</f>
        <v>0</v>
      </c>
      <c r="E171" s="46">
        <f>'v 24'!$E$20</f>
        <v>0</v>
      </c>
      <c r="F171" s="198">
        <f t="shared" si="2"/>
        <v>0</v>
      </c>
      <c r="G171" s="304">
        <f>'v 24'!$L$20</f>
        <v>0.33333333333333331</v>
      </c>
      <c r="H171" s="44"/>
      <c r="I171" s="44" t="s">
        <v>30</v>
      </c>
      <c r="J171" s="46">
        <f>'v 33'!$D$21</f>
        <v>0</v>
      </c>
      <c r="K171" s="46">
        <f>'v 33'!$E$21</f>
        <v>0</v>
      </c>
    </row>
    <row r="172" spans="2:11" x14ac:dyDescent="0.2">
      <c r="B172" s="44"/>
      <c r="C172" s="48" t="s">
        <v>30</v>
      </c>
      <c r="D172" s="46">
        <f>'v 24'!$D$21</f>
        <v>0</v>
      </c>
      <c r="E172" s="46">
        <f>'v 24'!$E$21</f>
        <v>0</v>
      </c>
      <c r="F172" s="198">
        <f t="shared" si="2"/>
        <v>0</v>
      </c>
      <c r="G172" s="304">
        <f>'v 24'!$L$21</f>
        <v>0.33333333333333331</v>
      </c>
      <c r="H172" s="44">
        <v>34</v>
      </c>
      <c r="I172" s="44" t="s">
        <v>39</v>
      </c>
      <c r="J172" s="46">
        <f>'v 34'!$D$17</f>
        <v>0</v>
      </c>
      <c r="K172" s="46">
        <f>'v 34'!$E$17</f>
        <v>0</v>
      </c>
    </row>
    <row r="173" spans="2:11" x14ac:dyDescent="0.2">
      <c r="B173" s="44"/>
      <c r="C173" s="48" t="s">
        <v>33</v>
      </c>
      <c r="D173" s="46">
        <f>'v 24'!$D$22</f>
        <v>0</v>
      </c>
      <c r="E173" s="46">
        <f>'v 24'!$E$22</f>
        <v>0</v>
      </c>
      <c r="F173" s="198">
        <f t="shared" si="2"/>
        <v>0</v>
      </c>
      <c r="G173" s="304">
        <f>'v 24'!$L$22</f>
        <v>0</v>
      </c>
      <c r="H173" s="44"/>
      <c r="I173" s="44" t="s">
        <v>40</v>
      </c>
      <c r="J173" s="46">
        <f>'v 34'!$D$18</f>
        <v>0</v>
      </c>
      <c r="K173" s="46">
        <f>'v 34'!$E$18</f>
        <v>0</v>
      </c>
    </row>
    <row r="174" spans="2:11" x14ac:dyDescent="0.2">
      <c r="B174" s="44"/>
      <c r="C174" s="49" t="s">
        <v>34</v>
      </c>
      <c r="D174" s="46">
        <f>'v 24'!$D$23</f>
        <v>0</v>
      </c>
      <c r="E174" s="46">
        <f>'v 24'!$E$23</f>
        <v>0</v>
      </c>
      <c r="F174" s="198">
        <f t="shared" si="2"/>
        <v>0</v>
      </c>
      <c r="G174" s="304">
        <f>'v 24'!$L$23</f>
        <v>0</v>
      </c>
      <c r="H174" s="44"/>
      <c r="I174" s="44" t="s">
        <v>41</v>
      </c>
      <c r="J174" s="46">
        <f>'v 34'!$D$19</f>
        <v>0</v>
      </c>
      <c r="K174" s="46">
        <f>'v 34'!$E$19</f>
        <v>0</v>
      </c>
    </row>
    <row r="175" spans="2:11" x14ac:dyDescent="0.2">
      <c r="B175" s="47">
        <v>25</v>
      </c>
      <c r="C175" s="51" t="s">
        <v>39</v>
      </c>
      <c r="D175" s="46">
        <f>'v 25'!$D$17</f>
        <v>0</v>
      </c>
      <c r="E175" s="46">
        <f>'v 25'!$E$17</f>
        <v>0</v>
      </c>
      <c r="F175" s="198">
        <f t="shared" si="2"/>
        <v>0</v>
      </c>
      <c r="G175" s="304">
        <f>'v 25'!$L$17</f>
        <v>0.33333333333333331</v>
      </c>
      <c r="H175" s="44"/>
      <c r="I175" s="44" t="s">
        <v>42</v>
      </c>
      <c r="J175" s="46">
        <f>'v 34'!$D$20</f>
        <v>0</v>
      </c>
      <c r="K175" s="46">
        <f>'v 34'!$E$20</f>
        <v>0</v>
      </c>
    </row>
    <row r="176" spans="2:11" x14ac:dyDescent="0.2">
      <c r="B176" s="44"/>
      <c r="C176" s="48" t="s">
        <v>40</v>
      </c>
      <c r="D176" s="46">
        <f>'v 25'!$D$18</f>
        <v>0</v>
      </c>
      <c r="E176" s="46">
        <f>'v 25'!$E$18</f>
        <v>0</v>
      </c>
      <c r="F176" s="198">
        <f t="shared" si="2"/>
        <v>0</v>
      </c>
      <c r="G176" s="304">
        <f>'v 25'!$L$18</f>
        <v>0.33333333333333331</v>
      </c>
      <c r="H176" s="44"/>
      <c r="I176" s="44" t="s">
        <v>30</v>
      </c>
      <c r="J176" s="46">
        <f>'v 34'!$D$21</f>
        <v>0</v>
      </c>
      <c r="K176" s="46">
        <f>'v 34'!$E$21</f>
        <v>0</v>
      </c>
    </row>
    <row r="177" spans="2:11" x14ac:dyDescent="0.2">
      <c r="B177" s="44"/>
      <c r="C177" s="48" t="s">
        <v>41</v>
      </c>
      <c r="D177" s="46">
        <f>'v 25'!$D$19</f>
        <v>0</v>
      </c>
      <c r="E177" s="46">
        <f>'v 25'!$E$19</f>
        <v>0</v>
      </c>
      <c r="F177" s="198">
        <f t="shared" si="2"/>
        <v>0</v>
      </c>
      <c r="G177" s="304">
        <f>'v 25'!$L$19</f>
        <v>0.33333333333333331</v>
      </c>
      <c r="H177" s="44">
        <v>35</v>
      </c>
      <c r="I177" s="44" t="s">
        <v>39</v>
      </c>
      <c r="J177" s="46">
        <f>'v 35'!$D$17</f>
        <v>0</v>
      </c>
      <c r="K177" s="46">
        <f>'v 35'!$E$17</f>
        <v>0</v>
      </c>
    </row>
    <row r="178" spans="2:11" x14ac:dyDescent="0.2">
      <c r="B178" s="44"/>
      <c r="C178" s="48" t="s">
        <v>42</v>
      </c>
      <c r="D178" s="46">
        <f>'v 25'!$D$20</f>
        <v>0</v>
      </c>
      <c r="E178" s="46">
        <f>'v 25'!$E$20</f>
        <v>0</v>
      </c>
      <c r="F178" s="198">
        <f t="shared" si="2"/>
        <v>0</v>
      </c>
      <c r="G178" s="304">
        <f>'v 25'!$L$20</f>
        <v>0.33333333333333331</v>
      </c>
      <c r="H178" s="44"/>
      <c r="I178" s="44" t="s">
        <v>40</v>
      </c>
      <c r="J178" s="46">
        <f>'v 35'!$D$18</f>
        <v>0</v>
      </c>
      <c r="K178" s="46">
        <f>'v 35'!$E$18</f>
        <v>0</v>
      </c>
    </row>
    <row r="179" spans="2:11" x14ac:dyDescent="0.2">
      <c r="B179" s="44"/>
      <c r="C179" s="48" t="s">
        <v>30</v>
      </c>
      <c r="D179" s="46">
        <f>'v 25'!$D$21</f>
        <v>0</v>
      </c>
      <c r="E179" s="46">
        <f>'v 25'!$E$21</f>
        <v>0</v>
      </c>
      <c r="F179" s="198">
        <f t="shared" si="2"/>
        <v>0</v>
      </c>
      <c r="G179" s="304">
        <f>'v 25'!$L$21</f>
        <v>0</v>
      </c>
      <c r="H179" s="44"/>
      <c r="I179" s="44" t="s">
        <v>41</v>
      </c>
      <c r="J179" s="46">
        <f>'v 35'!$D$19</f>
        <v>0</v>
      </c>
      <c r="K179" s="46">
        <f>'v 35'!$E$19</f>
        <v>0</v>
      </c>
    </row>
    <row r="180" spans="2:11" x14ac:dyDescent="0.2">
      <c r="B180" s="44"/>
      <c r="C180" s="48" t="s">
        <v>33</v>
      </c>
      <c r="D180" s="46">
        <f>'v 25'!$D$22</f>
        <v>0</v>
      </c>
      <c r="E180" s="46">
        <f>'v 25'!$E$22</f>
        <v>0</v>
      </c>
      <c r="F180" s="198">
        <f t="shared" si="2"/>
        <v>0</v>
      </c>
      <c r="G180" s="304">
        <f>'v 25'!$L$22</f>
        <v>0</v>
      </c>
      <c r="H180" s="44"/>
      <c r="I180" s="44" t="s">
        <v>42</v>
      </c>
      <c r="J180" s="46">
        <f>'v 35'!$D$20</f>
        <v>0</v>
      </c>
      <c r="K180" s="46">
        <f>'v 35'!$E$20</f>
        <v>0</v>
      </c>
    </row>
    <row r="181" spans="2:11" x14ac:dyDescent="0.2">
      <c r="B181" s="44"/>
      <c r="C181" s="49" t="s">
        <v>34</v>
      </c>
      <c r="D181" s="46">
        <f>'v 25'!$D$23</f>
        <v>0</v>
      </c>
      <c r="E181" s="46">
        <f>'v 25'!$E$23</f>
        <v>0</v>
      </c>
      <c r="F181" s="198">
        <f t="shared" si="2"/>
        <v>0</v>
      </c>
      <c r="G181" s="304">
        <f>'v 25'!$L$23</f>
        <v>0</v>
      </c>
      <c r="H181" s="44"/>
      <c r="I181" s="44" t="s">
        <v>30</v>
      </c>
      <c r="J181" s="46">
        <f>'v 35'!$D$21</f>
        <v>0</v>
      </c>
      <c r="K181" s="46">
        <f>'v 35'!$E$21</f>
        <v>0</v>
      </c>
    </row>
    <row r="182" spans="2:11" x14ac:dyDescent="0.2">
      <c r="B182" s="47">
        <v>26</v>
      </c>
      <c r="C182" s="51" t="s">
        <v>39</v>
      </c>
      <c r="D182" s="46">
        <f>'v 26'!$D$17</f>
        <v>0</v>
      </c>
      <c r="E182" s="46">
        <f>'v 26'!$E$17</f>
        <v>0</v>
      </c>
      <c r="F182" s="198">
        <f t="shared" si="2"/>
        <v>0</v>
      </c>
      <c r="G182" s="304">
        <f>'v 26'!$L$17</f>
        <v>0.33333333333333331</v>
      </c>
      <c r="H182" s="44">
        <v>36</v>
      </c>
      <c r="I182" s="44" t="s">
        <v>39</v>
      </c>
      <c r="J182" s="46">
        <f>'v 36'!$D$17</f>
        <v>0</v>
      </c>
      <c r="K182" s="46">
        <f>'v 36'!$E$17</f>
        <v>0</v>
      </c>
    </row>
    <row r="183" spans="2:11" x14ac:dyDescent="0.2">
      <c r="B183" s="44"/>
      <c r="C183" s="48" t="s">
        <v>40</v>
      </c>
      <c r="D183" s="46">
        <f>'v 26'!$D$18</f>
        <v>0</v>
      </c>
      <c r="E183" s="46">
        <f>'v 26'!$E$18</f>
        <v>0</v>
      </c>
      <c r="F183" s="198">
        <f t="shared" si="2"/>
        <v>0</v>
      </c>
      <c r="G183" s="304">
        <f>'v 26'!$L$18</f>
        <v>0.33333333333333331</v>
      </c>
      <c r="H183" s="44"/>
      <c r="I183" s="44" t="s">
        <v>40</v>
      </c>
      <c r="J183" s="46">
        <f>'v 36'!$D$18</f>
        <v>0</v>
      </c>
      <c r="K183" s="46">
        <f>'v 36'!$E$18</f>
        <v>0</v>
      </c>
    </row>
    <row r="184" spans="2:11" x14ac:dyDescent="0.2">
      <c r="B184" s="44"/>
      <c r="C184" s="48" t="s">
        <v>41</v>
      </c>
      <c r="D184" s="46">
        <f>'v 26'!$D$19</f>
        <v>0</v>
      </c>
      <c r="E184" s="46">
        <f>'v 26'!$E$19</f>
        <v>0</v>
      </c>
      <c r="F184" s="198">
        <f t="shared" si="2"/>
        <v>0</v>
      </c>
      <c r="G184" s="304">
        <f>'v 26'!$L$19</f>
        <v>0.33333333333333331</v>
      </c>
      <c r="H184" s="44"/>
      <c r="I184" s="44" t="s">
        <v>41</v>
      </c>
      <c r="J184" s="46">
        <f>'v 36'!$D$19</f>
        <v>0</v>
      </c>
      <c r="K184" s="46">
        <f>'v 36'!$E$19</f>
        <v>0</v>
      </c>
    </row>
    <row r="185" spans="2:11" x14ac:dyDescent="0.2">
      <c r="B185" s="44"/>
      <c r="C185" s="48" t="s">
        <v>42</v>
      </c>
      <c r="D185" s="46">
        <f>'v 26'!$D$20</f>
        <v>0</v>
      </c>
      <c r="E185" s="46">
        <f>'v 26'!$E$20</f>
        <v>0</v>
      </c>
      <c r="F185" s="198">
        <f t="shared" si="2"/>
        <v>0</v>
      </c>
      <c r="G185" s="304">
        <f>'v 26'!$L$20</f>
        <v>0.33333333333333331</v>
      </c>
      <c r="H185" s="44"/>
      <c r="I185" s="44" t="s">
        <v>42</v>
      </c>
      <c r="J185" s="46">
        <f>'v 36'!$D$20</f>
        <v>0</v>
      </c>
      <c r="K185" s="46">
        <f>'v 36'!$E$20</f>
        <v>0</v>
      </c>
    </row>
    <row r="186" spans="2:11" x14ac:dyDescent="0.2">
      <c r="B186" s="44"/>
      <c r="C186" s="48" t="s">
        <v>30</v>
      </c>
      <c r="D186" s="46">
        <f>'v 26'!$D$21</f>
        <v>0</v>
      </c>
      <c r="E186" s="46">
        <f>'v 26'!$E$21</f>
        <v>0</v>
      </c>
      <c r="F186" s="198">
        <f t="shared" si="2"/>
        <v>0</v>
      </c>
      <c r="G186" s="304">
        <f>'v 26'!$L$21</f>
        <v>0.33333333333333331</v>
      </c>
      <c r="H186" s="44"/>
      <c r="I186" s="44" t="s">
        <v>30</v>
      </c>
      <c r="J186" s="46">
        <f>'v 36'!$D$21</f>
        <v>0</v>
      </c>
      <c r="K186" s="46">
        <f>'v 36'!$E$21</f>
        <v>0</v>
      </c>
    </row>
    <row r="187" spans="2:11" x14ac:dyDescent="0.2">
      <c r="B187" s="44"/>
      <c r="C187" s="48" t="s">
        <v>33</v>
      </c>
      <c r="D187" s="46">
        <f>'v 26'!$D$22</f>
        <v>0</v>
      </c>
      <c r="E187" s="46">
        <f>'v 26'!$E$22</f>
        <v>0</v>
      </c>
      <c r="F187" s="198">
        <f t="shared" si="2"/>
        <v>0</v>
      </c>
      <c r="G187" s="304">
        <f>'v 26'!$L$22</f>
        <v>0</v>
      </c>
      <c r="H187" s="44">
        <v>37</v>
      </c>
      <c r="I187" s="44" t="s">
        <v>39</v>
      </c>
      <c r="J187" s="46">
        <f>'v 37'!$D$17</f>
        <v>0</v>
      </c>
      <c r="K187" s="46">
        <f>'v 37'!$E$17</f>
        <v>0</v>
      </c>
    </row>
    <row r="188" spans="2:11" x14ac:dyDescent="0.2">
      <c r="B188" s="44"/>
      <c r="C188" s="49" t="s">
        <v>34</v>
      </c>
      <c r="D188" s="46">
        <f>'v 26'!$D$23</f>
        <v>0</v>
      </c>
      <c r="E188" s="46">
        <f>'v 26'!$E$23</f>
        <v>0</v>
      </c>
      <c r="F188" s="198">
        <f t="shared" si="2"/>
        <v>0</v>
      </c>
      <c r="G188" s="304">
        <f>'v 26'!$L$23</f>
        <v>0</v>
      </c>
      <c r="H188" s="44"/>
      <c r="I188" s="44" t="s">
        <v>40</v>
      </c>
      <c r="J188" s="46">
        <f>'v 37'!$D$18</f>
        <v>0</v>
      </c>
      <c r="K188" s="46">
        <f>'v 37'!$E$18</f>
        <v>0</v>
      </c>
    </row>
    <row r="189" spans="2:11" x14ac:dyDescent="0.2">
      <c r="B189" s="47">
        <v>27</v>
      </c>
      <c r="C189" s="51" t="s">
        <v>39</v>
      </c>
      <c r="D189" s="46">
        <f>'v 27'!$D$17</f>
        <v>0</v>
      </c>
      <c r="E189" s="46">
        <f>'v 27'!$E$17</f>
        <v>0</v>
      </c>
      <c r="F189" s="198">
        <f t="shared" si="2"/>
        <v>0</v>
      </c>
      <c r="G189" s="304">
        <f>'v 27'!$L$17</f>
        <v>0.33333333333333331</v>
      </c>
      <c r="H189" s="44"/>
      <c r="I189" s="44" t="s">
        <v>41</v>
      </c>
      <c r="J189" s="46">
        <f>'v 37'!$D$19</f>
        <v>0</v>
      </c>
      <c r="K189" s="46">
        <f>'v 37'!$E$19</f>
        <v>0</v>
      </c>
    </row>
    <row r="190" spans="2:11" x14ac:dyDescent="0.2">
      <c r="B190" s="44"/>
      <c r="C190" s="48" t="s">
        <v>40</v>
      </c>
      <c r="D190" s="46">
        <f>'v 27'!$D$18</f>
        <v>0</v>
      </c>
      <c r="E190" s="46">
        <f>'v 27'!$E$18</f>
        <v>0</v>
      </c>
      <c r="F190" s="198">
        <f t="shared" si="2"/>
        <v>0</v>
      </c>
      <c r="G190" s="304">
        <f>'v 27'!$L$18</f>
        <v>0.33333333333333331</v>
      </c>
      <c r="H190" s="44"/>
      <c r="I190" s="44" t="s">
        <v>42</v>
      </c>
      <c r="J190" s="46">
        <f>'v 37'!$D$20</f>
        <v>0</v>
      </c>
      <c r="K190" s="46">
        <f>'v 37'!$E$20</f>
        <v>0</v>
      </c>
    </row>
    <row r="191" spans="2:11" x14ac:dyDescent="0.2">
      <c r="B191" s="44"/>
      <c r="C191" s="48" t="s">
        <v>41</v>
      </c>
      <c r="D191" s="46">
        <f>'v 27'!$D$19</f>
        <v>0</v>
      </c>
      <c r="E191" s="46">
        <f>'v 27'!$E$19</f>
        <v>0</v>
      </c>
      <c r="F191" s="198">
        <f t="shared" si="2"/>
        <v>0</v>
      </c>
      <c r="G191" s="304">
        <f>'v 27'!$L$19</f>
        <v>0.33333333333333331</v>
      </c>
      <c r="H191" s="44"/>
      <c r="I191" s="44" t="s">
        <v>30</v>
      </c>
      <c r="J191" s="46">
        <f>'v 37'!$D$21</f>
        <v>0</v>
      </c>
      <c r="K191" s="46">
        <f>'v 37'!$E$21</f>
        <v>0</v>
      </c>
    </row>
    <row r="192" spans="2:11" x14ac:dyDescent="0.2">
      <c r="B192" s="44"/>
      <c r="C192" s="48" t="s">
        <v>42</v>
      </c>
      <c r="D192" s="46">
        <f>'v 27'!$D$20</f>
        <v>0</v>
      </c>
      <c r="E192" s="46">
        <f>'v 27'!$E$20</f>
        <v>0</v>
      </c>
      <c r="F192" s="198">
        <f t="shared" si="2"/>
        <v>0</v>
      </c>
      <c r="G192" s="304">
        <f>'v 27'!$L$20</f>
        <v>0.33333333333333331</v>
      </c>
      <c r="H192" s="44">
        <v>38</v>
      </c>
      <c r="I192" s="44" t="s">
        <v>39</v>
      </c>
      <c r="J192" s="46">
        <f>'v 38'!$D$17</f>
        <v>0</v>
      </c>
      <c r="K192" s="46">
        <f>'v 38'!$E$17</f>
        <v>0</v>
      </c>
    </row>
    <row r="193" spans="2:11" x14ac:dyDescent="0.2">
      <c r="B193" s="44"/>
      <c r="C193" s="48" t="s">
        <v>30</v>
      </c>
      <c r="D193" s="46">
        <f>'v 27'!$D$21</f>
        <v>0</v>
      </c>
      <c r="E193" s="46">
        <f>'v 27'!$E$21</f>
        <v>0</v>
      </c>
      <c r="F193" s="198">
        <f t="shared" si="2"/>
        <v>0</v>
      </c>
      <c r="G193" s="304">
        <f>'v 27'!$L$21</f>
        <v>0.33333333333333331</v>
      </c>
      <c r="H193" s="44"/>
      <c r="I193" s="44" t="s">
        <v>40</v>
      </c>
      <c r="J193" s="46">
        <f>'v 38'!$D$18</f>
        <v>0</v>
      </c>
      <c r="K193" s="46">
        <f>'v 38'!$E$18</f>
        <v>0</v>
      </c>
    </row>
    <row r="194" spans="2:11" x14ac:dyDescent="0.2">
      <c r="B194" s="44"/>
      <c r="C194" s="48" t="s">
        <v>33</v>
      </c>
      <c r="D194" s="46">
        <f>'v 27'!$D$22</f>
        <v>0</v>
      </c>
      <c r="E194" s="46">
        <f>'v 27'!$E$22</f>
        <v>0</v>
      </c>
      <c r="F194" s="198">
        <f t="shared" si="2"/>
        <v>0</v>
      </c>
      <c r="G194" s="304">
        <f>'v 27'!$L$22</f>
        <v>0</v>
      </c>
      <c r="H194" s="44"/>
      <c r="I194" s="44" t="s">
        <v>41</v>
      </c>
      <c r="J194" s="46">
        <f>'v 38'!$D$19</f>
        <v>0</v>
      </c>
      <c r="K194" s="46">
        <f>'v 38'!$E$19</f>
        <v>0</v>
      </c>
    </row>
    <row r="195" spans="2:11" x14ac:dyDescent="0.2">
      <c r="B195" s="44"/>
      <c r="C195" s="49" t="s">
        <v>34</v>
      </c>
      <c r="D195" s="46">
        <f>'v 27'!$D$23</f>
        <v>0</v>
      </c>
      <c r="E195" s="46">
        <f>'v 27'!$E$23</f>
        <v>0</v>
      </c>
      <c r="F195" s="198">
        <f t="shared" si="2"/>
        <v>0</v>
      </c>
      <c r="G195" s="304">
        <f>'v 27'!$L$23</f>
        <v>0</v>
      </c>
      <c r="H195" s="44"/>
      <c r="I195" s="44" t="s">
        <v>42</v>
      </c>
      <c r="J195" s="46">
        <f>'v 38'!$D$20</f>
        <v>0</v>
      </c>
      <c r="K195" s="46">
        <f>'v 38'!$E$20</f>
        <v>0</v>
      </c>
    </row>
    <row r="196" spans="2:11" x14ac:dyDescent="0.2">
      <c r="B196" s="47">
        <v>28</v>
      </c>
      <c r="C196" s="51" t="s">
        <v>39</v>
      </c>
      <c r="D196" s="46">
        <f>'v 28'!$D$17</f>
        <v>0</v>
      </c>
      <c r="E196" s="46">
        <f>'v 28'!$E$17</f>
        <v>0</v>
      </c>
      <c r="F196" s="198">
        <f t="shared" si="2"/>
        <v>0</v>
      </c>
      <c r="G196" s="304">
        <f>'v 28'!$L$17</f>
        <v>0.33333333333333331</v>
      </c>
      <c r="H196" s="44"/>
      <c r="I196" s="44" t="s">
        <v>30</v>
      </c>
      <c r="J196" s="46">
        <f>'v 38'!$D$21</f>
        <v>0</v>
      </c>
      <c r="K196" s="46">
        <f>'v 38'!$E$21</f>
        <v>0</v>
      </c>
    </row>
    <row r="197" spans="2:11" x14ac:dyDescent="0.2">
      <c r="B197" s="44"/>
      <c r="C197" s="48" t="s">
        <v>40</v>
      </c>
      <c r="D197" s="46">
        <f>'v 28'!$D$18</f>
        <v>0</v>
      </c>
      <c r="E197" s="46">
        <f>'v 28'!$E$18</f>
        <v>0</v>
      </c>
      <c r="F197" s="198">
        <f t="shared" si="2"/>
        <v>0</v>
      </c>
      <c r="G197" s="304">
        <f>'v 28'!$L$18</f>
        <v>0.33333333333333331</v>
      </c>
      <c r="H197" s="44">
        <v>39</v>
      </c>
      <c r="I197" s="44" t="s">
        <v>39</v>
      </c>
      <c r="J197" s="46">
        <f>'v 39'!$D$17</f>
        <v>0</v>
      </c>
      <c r="K197" s="46">
        <f>'v 39'!$E$17</f>
        <v>0</v>
      </c>
    </row>
    <row r="198" spans="2:11" x14ac:dyDescent="0.2">
      <c r="B198" s="44"/>
      <c r="C198" s="48" t="s">
        <v>41</v>
      </c>
      <c r="D198" s="46">
        <f>'v 28'!$D$19</f>
        <v>0</v>
      </c>
      <c r="E198" s="46">
        <f>'v 28'!$E$19</f>
        <v>0</v>
      </c>
      <c r="F198" s="198">
        <f t="shared" si="2"/>
        <v>0</v>
      </c>
      <c r="G198" s="304">
        <f>'v 28'!$L$19</f>
        <v>0.33333333333333331</v>
      </c>
      <c r="H198" s="44"/>
      <c r="I198" s="44" t="s">
        <v>40</v>
      </c>
      <c r="J198" s="46">
        <f>'v 39'!$D$18</f>
        <v>0</v>
      </c>
      <c r="K198" s="46">
        <f>'v 39'!$E$18</f>
        <v>0</v>
      </c>
    </row>
    <row r="199" spans="2:11" x14ac:dyDescent="0.2">
      <c r="B199" s="44"/>
      <c r="C199" s="48" t="s">
        <v>42</v>
      </c>
      <c r="D199" s="46">
        <f>'v 28'!$D$20</f>
        <v>0</v>
      </c>
      <c r="E199" s="46">
        <f>'v 28'!$E$20</f>
        <v>0</v>
      </c>
      <c r="F199" s="198">
        <f t="shared" si="2"/>
        <v>0</v>
      </c>
      <c r="G199" s="304">
        <f>'v 28'!$L$20</f>
        <v>0.33333333333333331</v>
      </c>
      <c r="H199" s="44"/>
      <c r="I199" s="44" t="s">
        <v>41</v>
      </c>
      <c r="J199" s="46">
        <f>'v 39'!$D$19</f>
        <v>0</v>
      </c>
      <c r="K199" s="46">
        <f>'v 39'!$E$19</f>
        <v>0</v>
      </c>
    </row>
    <row r="200" spans="2:11" x14ac:dyDescent="0.2">
      <c r="B200" s="44"/>
      <c r="C200" s="48" t="s">
        <v>30</v>
      </c>
      <c r="D200" s="46">
        <f>'v 28'!$D$21</f>
        <v>0</v>
      </c>
      <c r="E200" s="46">
        <f>'v 28'!$E$21</f>
        <v>0</v>
      </c>
      <c r="F200" s="198">
        <f t="shared" ref="F200:F263" si="3">E200-D200</f>
        <v>0</v>
      </c>
      <c r="G200" s="304">
        <f>'v 28'!$L$21</f>
        <v>0.33333333333333331</v>
      </c>
      <c r="H200" s="44"/>
      <c r="I200" s="44" t="s">
        <v>42</v>
      </c>
      <c r="J200" s="46">
        <f>'v 39'!$D$20</f>
        <v>0</v>
      </c>
      <c r="K200" s="46">
        <f>'v 39'!$E$20</f>
        <v>0</v>
      </c>
    </row>
    <row r="201" spans="2:11" x14ac:dyDescent="0.2">
      <c r="B201" s="44"/>
      <c r="C201" s="48" t="s">
        <v>33</v>
      </c>
      <c r="D201" s="46">
        <f>'v 28'!$D$22</f>
        <v>0</v>
      </c>
      <c r="E201" s="46">
        <f>'v 28'!$E$22</f>
        <v>0</v>
      </c>
      <c r="F201" s="198">
        <f t="shared" si="3"/>
        <v>0</v>
      </c>
      <c r="G201" s="304">
        <f>'v 28'!$L$22</f>
        <v>0</v>
      </c>
      <c r="H201" s="44"/>
      <c r="I201" s="44" t="s">
        <v>30</v>
      </c>
      <c r="J201" s="46">
        <f>'v 39'!$D$21</f>
        <v>0</v>
      </c>
      <c r="K201" s="46">
        <f>'v 39'!$E$21</f>
        <v>0</v>
      </c>
    </row>
    <row r="202" spans="2:11" x14ac:dyDescent="0.2">
      <c r="B202" s="44"/>
      <c r="C202" s="49" t="s">
        <v>34</v>
      </c>
      <c r="D202" s="46">
        <f>'v 28'!$D$23</f>
        <v>0</v>
      </c>
      <c r="E202" s="46">
        <f>'v 28'!$E$23</f>
        <v>0</v>
      </c>
      <c r="F202" s="198">
        <f t="shared" si="3"/>
        <v>0</v>
      </c>
      <c r="G202" s="304">
        <f>'v 28'!$L$23</f>
        <v>0</v>
      </c>
      <c r="H202" s="44">
        <v>40</v>
      </c>
      <c r="I202" s="44" t="s">
        <v>39</v>
      </c>
      <c r="J202" s="46">
        <f>'v 40'!$D$17</f>
        <v>0</v>
      </c>
      <c r="K202" s="46">
        <f>'v 40'!$E$17</f>
        <v>0</v>
      </c>
    </row>
    <row r="203" spans="2:11" x14ac:dyDescent="0.2">
      <c r="B203" s="47">
        <v>29</v>
      </c>
      <c r="C203" s="51" t="s">
        <v>39</v>
      </c>
      <c r="D203" s="46">
        <f>'v 29'!$D$17</f>
        <v>0</v>
      </c>
      <c r="E203" s="46">
        <f>'v 29'!$E$17</f>
        <v>0</v>
      </c>
      <c r="F203" s="198">
        <f t="shared" si="3"/>
        <v>0</v>
      </c>
      <c r="G203" s="304">
        <f>'v 29'!$L$17</f>
        <v>0.33333333333333331</v>
      </c>
      <c r="H203" s="44"/>
      <c r="I203" s="44" t="s">
        <v>40</v>
      </c>
      <c r="J203" s="46">
        <f>'v 40'!$D$18</f>
        <v>0</v>
      </c>
      <c r="K203" s="46">
        <f>'v 40'!$E$18</f>
        <v>0</v>
      </c>
    </row>
    <row r="204" spans="2:11" x14ac:dyDescent="0.2">
      <c r="B204" s="44"/>
      <c r="C204" s="48" t="s">
        <v>40</v>
      </c>
      <c r="D204" s="46">
        <f>'v 29'!$D$18</f>
        <v>0</v>
      </c>
      <c r="E204" s="46">
        <f>'v 29'!$E$18</f>
        <v>0</v>
      </c>
      <c r="F204" s="198">
        <f t="shared" si="3"/>
        <v>0</v>
      </c>
      <c r="G204" s="304">
        <f>'v 29'!$L$18</f>
        <v>0.33333333333333331</v>
      </c>
      <c r="H204" s="44"/>
      <c r="I204" s="44" t="s">
        <v>41</v>
      </c>
      <c r="J204" s="46">
        <f>'v 40'!$D$19</f>
        <v>0</v>
      </c>
      <c r="K204" s="46">
        <f>'v 40'!$E$19</f>
        <v>0</v>
      </c>
    </row>
    <row r="205" spans="2:11" x14ac:dyDescent="0.2">
      <c r="B205" s="44"/>
      <c r="C205" s="48" t="s">
        <v>41</v>
      </c>
      <c r="D205" s="46">
        <f>'v 29'!$D$19</f>
        <v>0</v>
      </c>
      <c r="E205" s="46">
        <f>'v 29'!$E$19</f>
        <v>0</v>
      </c>
      <c r="F205" s="198">
        <f t="shared" si="3"/>
        <v>0</v>
      </c>
      <c r="G205" s="304">
        <f>'v 29'!$L$19</f>
        <v>0.33333333333333331</v>
      </c>
      <c r="H205" s="44"/>
      <c r="I205" s="44" t="s">
        <v>42</v>
      </c>
      <c r="J205" s="46">
        <f>'v 40'!$D$20</f>
        <v>0</v>
      </c>
      <c r="K205" s="46">
        <f>'v 40'!$E$20</f>
        <v>0</v>
      </c>
    </row>
    <row r="206" spans="2:11" x14ac:dyDescent="0.2">
      <c r="B206" s="44"/>
      <c r="C206" s="48" t="s">
        <v>42</v>
      </c>
      <c r="D206" s="46">
        <f>'v 29'!$D$20</f>
        <v>0</v>
      </c>
      <c r="E206" s="46">
        <f>'v 29'!$E$20</f>
        <v>0</v>
      </c>
      <c r="F206" s="198">
        <f t="shared" si="3"/>
        <v>0</v>
      </c>
      <c r="G206" s="304">
        <f>'v 29'!$L$20</f>
        <v>0.33333333333333331</v>
      </c>
      <c r="H206" s="44"/>
      <c r="I206" s="44" t="s">
        <v>30</v>
      </c>
      <c r="J206" s="46">
        <f>'v 40'!$D$21</f>
        <v>0</v>
      </c>
      <c r="K206" s="46">
        <f>'v 40'!$E$21</f>
        <v>0</v>
      </c>
    </row>
    <row r="207" spans="2:11" x14ac:dyDescent="0.2">
      <c r="B207" s="44"/>
      <c r="C207" s="48" t="s">
        <v>30</v>
      </c>
      <c r="D207" s="46">
        <f>'v 29'!$D$21</f>
        <v>0</v>
      </c>
      <c r="E207" s="46">
        <f>'v 29'!$E$21</f>
        <v>0</v>
      </c>
      <c r="F207" s="198">
        <f t="shared" si="3"/>
        <v>0</v>
      </c>
      <c r="G207" s="304">
        <f>'v 29'!$L$21</f>
        <v>0.33333333333333331</v>
      </c>
      <c r="H207" s="44">
        <v>41</v>
      </c>
      <c r="I207" s="44" t="s">
        <v>39</v>
      </c>
      <c r="J207" s="46">
        <f>'v 41'!$D$17</f>
        <v>0</v>
      </c>
      <c r="K207" s="46">
        <f>'v 41'!$E$17</f>
        <v>0</v>
      </c>
    </row>
    <row r="208" spans="2:11" x14ac:dyDescent="0.2">
      <c r="B208" s="44"/>
      <c r="C208" s="48" t="s">
        <v>33</v>
      </c>
      <c r="D208" s="46">
        <f>'v 29'!$D$22</f>
        <v>0</v>
      </c>
      <c r="E208" s="46">
        <f>'v 29'!$E$22</f>
        <v>0</v>
      </c>
      <c r="F208" s="198">
        <f t="shared" si="3"/>
        <v>0</v>
      </c>
      <c r="G208" s="304">
        <f>'v 29'!$L$22</f>
        <v>0</v>
      </c>
      <c r="H208" s="44"/>
      <c r="I208" s="44" t="s">
        <v>40</v>
      </c>
      <c r="J208" s="46">
        <f>'v 41'!$D$18</f>
        <v>0</v>
      </c>
      <c r="K208" s="46">
        <f>'v 41'!$E$18</f>
        <v>0</v>
      </c>
    </row>
    <row r="209" spans="2:11" x14ac:dyDescent="0.2">
      <c r="B209" s="44"/>
      <c r="C209" s="49" t="s">
        <v>34</v>
      </c>
      <c r="D209" s="46">
        <f>'v 29'!$D$23</f>
        <v>0</v>
      </c>
      <c r="E209" s="46">
        <f>'v 29'!$E$23</f>
        <v>0</v>
      </c>
      <c r="F209" s="198">
        <f t="shared" si="3"/>
        <v>0</v>
      </c>
      <c r="G209" s="304">
        <f>'v 29'!$L$23</f>
        <v>0</v>
      </c>
      <c r="H209" s="44"/>
      <c r="I209" s="44" t="s">
        <v>41</v>
      </c>
      <c r="J209" s="46">
        <f>'v 41'!$D$19</f>
        <v>0</v>
      </c>
      <c r="K209" s="46">
        <f>'v 41'!$E$19</f>
        <v>0</v>
      </c>
    </row>
    <row r="210" spans="2:11" x14ac:dyDescent="0.2">
      <c r="B210" s="47">
        <v>30</v>
      </c>
      <c r="C210" s="51" t="s">
        <v>39</v>
      </c>
      <c r="D210" s="46">
        <f>'v 30'!$D$17</f>
        <v>0</v>
      </c>
      <c r="E210" s="46">
        <f>'v 30'!$E$17</f>
        <v>0</v>
      </c>
      <c r="F210" s="198">
        <f t="shared" si="3"/>
        <v>0</v>
      </c>
      <c r="G210" s="304">
        <f>'v 30'!$L$17</f>
        <v>0.33333333333333331</v>
      </c>
      <c r="H210" s="44"/>
      <c r="I210" s="44" t="s">
        <v>42</v>
      </c>
      <c r="J210" s="46">
        <f>'v 41'!$D$20</f>
        <v>0</v>
      </c>
      <c r="K210" s="46">
        <f>'v 41'!$E$20</f>
        <v>0</v>
      </c>
    </row>
    <row r="211" spans="2:11" x14ac:dyDescent="0.2">
      <c r="B211" s="44"/>
      <c r="C211" s="48" t="s">
        <v>40</v>
      </c>
      <c r="D211" s="46">
        <f>'v 30'!$D$18</f>
        <v>0</v>
      </c>
      <c r="E211" s="46">
        <f>'v 30'!$E$18</f>
        <v>0</v>
      </c>
      <c r="F211" s="198">
        <f t="shared" si="3"/>
        <v>0</v>
      </c>
      <c r="G211" s="304">
        <f>'v 30'!$L$18</f>
        <v>0.33333333333333331</v>
      </c>
      <c r="H211" s="44"/>
      <c r="I211" s="44" t="s">
        <v>30</v>
      </c>
      <c r="J211" s="46">
        <f>'v 41'!$D$21</f>
        <v>0</v>
      </c>
      <c r="K211" s="46">
        <f>'v 41'!$E$21</f>
        <v>0</v>
      </c>
    </row>
    <row r="212" spans="2:11" x14ac:dyDescent="0.2">
      <c r="B212" s="44"/>
      <c r="C212" s="48" t="s">
        <v>41</v>
      </c>
      <c r="D212" s="46">
        <f>'v 30'!$D$19</f>
        <v>0</v>
      </c>
      <c r="E212" s="46">
        <f>'v 30'!$E$19</f>
        <v>0</v>
      </c>
      <c r="F212" s="198">
        <f t="shared" si="3"/>
        <v>0</v>
      </c>
      <c r="G212" s="304">
        <f>'v 30'!$L$19</f>
        <v>0.33333333333333331</v>
      </c>
      <c r="H212" s="44">
        <v>42</v>
      </c>
      <c r="I212" s="44" t="s">
        <v>39</v>
      </c>
      <c r="J212" s="46">
        <f>'v 42'!$D$17</f>
        <v>0</v>
      </c>
      <c r="K212" s="46">
        <f>'v 42'!$E$17</f>
        <v>0</v>
      </c>
    </row>
    <row r="213" spans="2:11" x14ac:dyDescent="0.2">
      <c r="B213" s="44"/>
      <c r="C213" s="48" t="s">
        <v>42</v>
      </c>
      <c r="D213" s="46">
        <f>'v 30'!$D$20</f>
        <v>0</v>
      </c>
      <c r="E213" s="46">
        <f>'v 30'!$E$20</f>
        <v>0</v>
      </c>
      <c r="F213" s="198">
        <f t="shared" si="3"/>
        <v>0</v>
      </c>
      <c r="G213" s="304">
        <f>'v 30'!$L$20</f>
        <v>0.33333333333333331</v>
      </c>
      <c r="H213" s="44"/>
      <c r="I213" s="44" t="s">
        <v>40</v>
      </c>
      <c r="J213" s="46">
        <f>'v 42'!$D$18</f>
        <v>0</v>
      </c>
      <c r="K213" s="46">
        <f>'v 42'!$E$18</f>
        <v>0</v>
      </c>
    </row>
    <row r="214" spans="2:11" x14ac:dyDescent="0.2">
      <c r="B214" s="44"/>
      <c r="C214" s="48" t="s">
        <v>30</v>
      </c>
      <c r="D214" s="46">
        <f>'v 30'!$D$21</f>
        <v>0</v>
      </c>
      <c r="E214" s="46">
        <f>'v 30'!$E$21</f>
        <v>0</v>
      </c>
      <c r="F214" s="198">
        <f t="shared" si="3"/>
        <v>0</v>
      </c>
      <c r="G214" s="304">
        <f>'v 30'!$L$21</f>
        <v>0.33333333333333331</v>
      </c>
      <c r="H214" s="44"/>
      <c r="I214" s="44" t="s">
        <v>41</v>
      </c>
      <c r="J214" s="46">
        <f>'v 42'!$D$19</f>
        <v>0</v>
      </c>
      <c r="K214" s="46">
        <f>'v 42'!$E$19</f>
        <v>0</v>
      </c>
    </row>
    <row r="215" spans="2:11" x14ac:dyDescent="0.2">
      <c r="B215" s="44"/>
      <c r="C215" s="48" t="s">
        <v>33</v>
      </c>
      <c r="D215" s="46">
        <f>'v 30'!$D$22</f>
        <v>0</v>
      </c>
      <c r="E215" s="46">
        <f>'v 30'!$E$22</f>
        <v>0</v>
      </c>
      <c r="F215" s="198">
        <f t="shared" si="3"/>
        <v>0</v>
      </c>
      <c r="G215" s="304">
        <f>'v 30'!$L$22</f>
        <v>0</v>
      </c>
      <c r="H215" s="44"/>
      <c r="I215" s="44" t="s">
        <v>42</v>
      </c>
      <c r="J215" s="46">
        <f>'v 42'!$D$20</f>
        <v>0</v>
      </c>
      <c r="K215" s="46">
        <f>'v 42'!$E$20</f>
        <v>0</v>
      </c>
    </row>
    <row r="216" spans="2:11" x14ac:dyDescent="0.2">
      <c r="B216" s="44"/>
      <c r="C216" s="49" t="s">
        <v>34</v>
      </c>
      <c r="D216" s="46">
        <f>'v 30'!$D$23</f>
        <v>0</v>
      </c>
      <c r="E216" s="46">
        <f>'v 30'!$E$23</f>
        <v>0</v>
      </c>
      <c r="F216" s="198">
        <f t="shared" si="3"/>
        <v>0</v>
      </c>
      <c r="G216" s="304">
        <f>'v 30'!$L$23</f>
        <v>0</v>
      </c>
      <c r="H216" s="44"/>
      <c r="I216" s="44" t="s">
        <v>30</v>
      </c>
      <c r="J216" s="46">
        <f>'v 42'!$D$21</f>
        <v>0</v>
      </c>
      <c r="K216" s="46">
        <f>'v 42'!$E$21</f>
        <v>0</v>
      </c>
    </row>
    <row r="217" spans="2:11" x14ac:dyDescent="0.2">
      <c r="B217" s="47">
        <v>31</v>
      </c>
      <c r="C217" s="51" t="s">
        <v>39</v>
      </c>
      <c r="D217" s="46">
        <f>'v 31'!$D$17</f>
        <v>0</v>
      </c>
      <c r="E217" s="46">
        <f>'v 31'!$E$17</f>
        <v>0</v>
      </c>
      <c r="F217" s="198">
        <f t="shared" si="3"/>
        <v>0</v>
      </c>
      <c r="G217" s="304">
        <f>'v 31'!$L$17</f>
        <v>0.33333333333333331</v>
      </c>
      <c r="H217" s="44">
        <v>43</v>
      </c>
      <c r="I217" s="44" t="s">
        <v>39</v>
      </c>
      <c r="J217" s="46">
        <f>'v 43'!$D$17</f>
        <v>0</v>
      </c>
      <c r="K217" s="46">
        <f>'v 43'!$E$17</f>
        <v>0</v>
      </c>
    </row>
    <row r="218" spans="2:11" x14ac:dyDescent="0.2">
      <c r="B218" s="44"/>
      <c r="C218" s="48" t="s">
        <v>40</v>
      </c>
      <c r="D218" s="46">
        <f>'v 31'!$D$18</f>
        <v>0</v>
      </c>
      <c r="E218" s="46">
        <f>'v 31'!$E$18</f>
        <v>0</v>
      </c>
      <c r="F218" s="198">
        <f t="shared" si="3"/>
        <v>0</v>
      </c>
      <c r="G218" s="304">
        <f>'v 31'!$L$18</f>
        <v>0.33333333333333331</v>
      </c>
      <c r="H218" s="44"/>
      <c r="I218" s="44" t="s">
        <v>40</v>
      </c>
      <c r="J218" s="46">
        <f>'v 43'!$D$18</f>
        <v>0</v>
      </c>
      <c r="K218" s="46">
        <f>'v 43'!$E$18</f>
        <v>0</v>
      </c>
    </row>
    <row r="219" spans="2:11" x14ac:dyDescent="0.2">
      <c r="B219" s="44"/>
      <c r="C219" s="48" t="s">
        <v>41</v>
      </c>
      <c r="D219" s="46">
        <f>'v 31'!$D$19</f>
        <v>0</v>
      </c>
      <c r="E219" s="46">
        <f>'v 31'!$E$19</f>
        <v>0</v>
      </c>
      <c r="F219" s="198">
        <f t="shared" si="3"/>
        <v>0</v>
      </c>
      <c r="G219" s="304">
        <f>'v 31'!$L$19</f>
        <v>0.33333333333333331</v>
      </c>
      <c r="H219" s="44"/>
      <c r="I219" s="44" t="s">
        <v>41</v>
      </c>
      <c r="J219" s="46">
        <f>'v 43'!$D$19</f>
        <v>0</v>
      </c>
      <c r="K219" s="46">
        <f>'v 43'!$E$19</f>
        <v>0</v>
      </c>
    </row>
    <row r="220" spans="2:11" x14ac:dyDescent="0.2">
      <c r="B220" s="44"/>
      <c r="C220" s="48" t="s">
        <v>42</v>
      </c>
      <c r="D220" s="46">
        <f>'v 31'!$D$20</f>
        <v>0</v>
      </c>
      <c r="E220" s="46">
        <f>'v 31'!$E$20</f>
        <v>0</v>
      </c>
      <c r="F220" s="198">
        <f t="shared" si="3"/>
        <v>0</v>
      </c>
      <c r="G220" s="304">
        <f>'v 31'!$L$20</f>
        <v>0.33333333333333331</v>
      </c>
      <c r="H220" s="44"/>
      <c r="I220" s="44" t="s">
        <v>42</v>
      </c>
      <c r="J220" s="46">
        <f>'v 43'!$D$20</f>
        <v>0</v>
      </c>
      <c r="K220" s="46">
        <f>'v 43'!$E$20</f>
        <v>0</v>
      </c>
    </row>
    <row r="221" spans="2:11" x14ac:dyDescent="0.2">
      <c r="B221" s="44"/>
      <c r="C221" s="48" t="s">
        <v>30</v>
      </c>
      <c r="D221" s="46">
        <f>'v 31'!$D$21</f>
        <v>0</v>
      </c>
      <c r="E221" s="46">
        <f>'v 31'!$E$21</f>
        <v>0</v>
      </c>
      <c r="F221" s="198">
        <f t="shared" si="3"/>
        <v>0</v>
      </c>
      <c r="G221" s="304">
        <f>'v 31'!$L$21</f>
        <v>0.33333333333333331</v>
      </c>
      <c r="H221" s="44"/>
      <c r="I221" s="44" t="s">
        <v>30</v>
      </c>
      <c r="J221" s="46">
        <f>'v 43'!$D$21</f>
        <v>0</v>
      </c>
      <c r="K221" s="46">
        <f>'v 43'!$E$21</f>
        <v>0</v>
      </c>
    </row>
    <row r="222" spans="2:11" x14ac:dyDescent="0.2">
      <c r="B222" s="44"/>
      <c r="C222" s="48" t="s">
        <v>33</v>
      </c>
      <c r="D222" s="46">
        <f>'v 31'!$D$22</f>
        <v>0</v>
      </c>
      <c r="E222" s="46">
        <f>'v 31'!$E$22</f>
        <v>0</v>
      </c>
      <c r="F222" s="198">
        <f t="shared" si="3"/>
        <v>0</v>
      </c>
      <c r="G222" s="304">
        <f>'v 31'!$L$22</f>
        <v>0</v>
      </c>
      <c r="H222" s="44">
        <v>44</v>
      </c>
      <c r="I222" s="44" t="s">
        <v>39</v>
      </c>
      <c r="J222" s="46">
        <f>'v 44'!$D$17</f>
        <v>0</v>
      </c>
      <c r="K222" s="46">
        <f>'v 44'!$E$17</f>
        <v>0</v>
      </c>
    </row>
    <row r="223" spans="2:11" x14ac:dyDescent="0.2">
      <c r="B223" s="44"/>
      <c r="C223" s="49" t="s">
        <v>34</v>
      </c>
      <c r="D223" s="46">
        <f>'v 31'!$D$23</f>
        <v>0</v>
      </c>
      <c r="E223" s="46">
        <f>'v 31'!$E$23</f>
        <v>0</v>
      </c>
      <c r="F223" s="198">
        <f t="shared" si="3"/>
        <v>0</v>
      </c>
      <c r="G223" s="304">
        <f>'v 31'!$L$23</f>
        <v>0</v>
      </c>
      <c r="H223" s="44"/>
      <c r="I223" s="44" t="s">
        <v>40</v>
      </c>
      <c r="J223" s="46">
        <f>'v 44'!$D$18</f>
        <v>0</v>
      </c>
      <c r="K223" s="46">
        <f>'v 44'!$E$18</f>
        <v>0</v>
      </c>
    </row>
    <row r="224" spans="2:11" x14ac:dyDescent="0.2">
      <c r="B224" s="47">
        <v>32</v>
      </c>
      <c r="C224" s="51" t="s">
        <v>39</v>
      </c>
      <c r="D224" s="46">
        <f>'v 32'!$D$17</f>
        <v>0</v>
      </c>
      <c r="E224" s="46">
        <f>'v 32'!$E$17</f>
        <v>0</v>
      </c>
      <c r="F224" s="198">
        <f t="shared" si="3"/>
        <v>0</v>
      </c>
      <c r="G224" s="304">
        <f>'v 32'!$L$17</f>
        <v>0.33333333333333331</v>
      </c>
      <c r="H224" s="44"/>
      <c r="I224" s="44" t="s">
        <v>41</v>
      </c>
      <c r="J224" s="46">
        <f>'v 44'!$D$19</f>
        <v>0</v>
      </c>
      <c r="K224" s="46">
        <f>'v 44'!$E$19</f>
        <v>0</v>
      </c>
    </row>
    <row r="225" spans="2:11" x14ac:dyDescent="0.2">
      <c r="B225" s="44"/>
      <c r="C225" s="48" t="s">
        <v>40</v>
      </c>
      <c r="D225" s="46">
        <f>'v 32'!$D$18</f>
        <v>0</v>
      </c>
      <c r="E225" s="46">
        <f>'v 32'!$E$18</f>
        <v>0</v>
      </c>
      <c r="F225" s="198">
        <f t="shared" si="3"/>
        <v>0</v>
      </c>
      <c r="G225" s="304">
        <f>'v 32'!$L$18</f>
        <v>0.33333333333333331</v>
      </c>
      <c r="H225" s="44"/>
      <c r="I225" s="44" t="s">
        <v>42</v>
      </c>
      <c r="J225" s="46">
        <f>'v 44'!$D$20</f>
        <v>0</v>
      </c>
      <c r="K225" s="46">
        <f>'v 44'!$E$20</f>
        <v>0</v>
      </c>
    </row>
    <row r="226" spans="2:11" x14ac:dyDescent="0.2">
      <c r="B226" s="44"/>
      <c r="C226" s="48" t="s">
        <v>41</v>
      </c>
      <c r="D226" s="46">
        <f>'v 32'!$D$19</f>
        <v>0</v>
      </c>
      <c r="E226" s="46">
        <f>'v 32'!$E$19</f>
        <v>0</v>
      </c>
      <c r="F226" s="198">
        <f t="shared" si="3"/>
        <v>0</v>
      </c>
      <c r="G226" s="304">
        <f>'v 32'!$L$19</f>
        <v>0.33333333333333331</v>
      </c>
      <c r="H226" s="44"/>
      <c r="I226" s="44" t="s">
        <v>30</v>
      </c>
      <c r="J226" s="46">
        <f>'v 44'!$D$21</f>
        <v>0</v>
      </c>
      <c r="K226" s="46">
        <f>'v 44'!$E$21</f>
        <v>0</v>
      </c>
    </row>
    <row r="227" spans="2:11" x14ac:dyDescent="0.2">
      <c r="B227" s="44"/>
      <c r="C227" s="48" t="s">
        <v>42</v>
      </c>
      <c r="D227" s="46">
        <f>'v 32'!$D$20</f>
        <v>0</v>
      </c>
      <c r="E227" s="46">
        <f>'v 32'!$E$20</f>
        <v>0</v>
      </c>
      <c r="F227" s="198">
        <f t="shared" si="3"/>
        <v>0</v>
      </c>
      <c r="G227" s="304">
        <f>'v 32'!$L$20</f>
        <v>0.33333333333333331</v>
      </c>
      <c r="H227" s="44">
        <v>45</v>
      </c>
      <c r="I227" s="44" t="s">
        <v>39</v>
      </c>
      <c r="J227" s="46">
        <f>'v 45'!$D$17</f>
        <v>0</v>
      </c>
      <c r="K227" s="46">
        <f>'v 45'!$E$17</f>
        <v>0</v>
      </c>
    </row>
    <row r="228" spans="2:11" x14ac:dyDescent="0.2">
      <c r="B228" s="44"/>
      <c r="C228" s="48" t="s">
        <v>30</v>
      </c>
      <c r="D228" s="46">
        <f>'v 32'!$D$21</f>
        <v>0</v>
      </c>
      <c r="E228" s="46">
        <f>'v 32'!$E$21</f>
        <v>0</v>
      </c>
      <c r="F228" s="198">
        <f t="shared" si="3"/>
        <v>0</v>
      </c>
      <c r="G228" s="304">
        <f>'v 32'!$L$21</f>
        <v>0.33333333333333331</v>
      </c>
      <c r="H228" s="44"/>
      <c r="I228" s="44" t="s">
        <v>40</v>
      </c>
      <c r="J228" s="46">
        <f>'v 45'!$D$18</f>
        <v>0</v>
      </c>
      <c r="K228" s="46">
        <f>'v 45'!$E$18</f>
        <v>0</v>
      </c>
    </row>
    <row r="229" spans="2:11" x14ac:dyDescent="0.2">
      <c r="B229" s="44"/>
      <c r="C229" s="48" t="s">
        <v>33</v>
      </c>
      <c r="D229" s="46">
        <f>'v 32'!$D$22</f>
        <v>0</v>
      </c>
      <c r="E229" s="46">
        <f>'v 32'!$E$22</f>
        <v>0</v>
      </c>
      <c r="F229" s="198">
        <f t="shared" si="3"/>
        <v>0</v>
      </c>
      <c r="G229" s="304">
        <f>'v 32'!$L$22</f>
        <v>0</v>
      </c>
      <c r="H229" s="44"/>
      <c r="I229" s="44" t="s">
        <v>41</v>
      </c>
      <c r="J229" s="46">
        <f>'v 45'!$D$19</f>
        <v>0</v>
      </c>
      <c r="K229" s="46">
        <f>'v 45'!$E$19</f>
        <v>0</v>
      </c>
    </row>
    <row r="230" spans="2:11" x14ac:dyDescent="0.2">
      <c r="B230" s="44"/>
      <c r="C230" s="49" t="s">
        <v>34</v>
      </c>
      <c r="D230" s="46">
        <f>'v 32'!$D$23</f>
        <v>0</v>
      </c>
      <c r="E230" s="46">
        <f>'v 32'!$E$23</f>
        <v>0</v>
      </c>
      <c r="F230" s="198">
        <f t="shared" si="3"/>
        <v>0</v>
      </c>
      <c r="G230" s="304">
        <f>'v 32'!$L$23</f>
        <v>0</v>
      </c>
      <c r="H230" s="44"/>
      <c r="I230" s="44" t="s">
        <v>42</v>
      </c>
      <c r="J230" s="46">
        <f>'v 45'!$D$20</f>
        <v>0</v>
      </c>
      <c r="K230" s="46">
        <f>'v 45'!$E$20</f>
        <v>0</v>
      </c>
    </row>
    <row r="231" spans="2:11" x14ac:dyDescent="0.2">
      <c r="B231" s="47">
        <v>33</v>
      </c>
      <c r="C231" s="51" t="s">
        <v>39</v>
      </c>
      <c r="D231" s="46">
        <f>'v 33'!$D$17</f>
        <v>0</v>
      </c>
      <c r="E231" s="46">
        <f>'v 33'!$E$17</f>
        <v>0</v>
      </c>
      <c r="F231" s="198">
        <f t="shared" si="3"/>
        <v>0</v>
      </c>
      <c r="G231" s="304">
        <f>'v 33'!$L$17</f>
        <v>0.33333333333333331</v>
      </c>
      <c r="H231" s="44"/>
      <c r="I231" s="44" t="s">
        <v>30</v>
      </c>
      <c r="J231" s="46">
        <f>'v 45'!$D$21</f>
        <v>0</v>
      </c>
      <c r="K231" s="46">
        <f>'v 45'!$E$21</f>
        <v>0</v>
      </c>
    </row>
    <row r="232" spans="2:11" x14ac:dyDescent="0.2">
      <c r="B232" s="44"/>
      <c r="C232" s="48" t="s">
        <v>40</v>
      </c>
      <c r="D232" s="46">
        <f>'v 33'!$D$18</f>
        <v>0</v>
      </c>
      <c r="E232" s="46">
        <f>'v 33'!$E$18</f>
        <v>0</v>
      </c>
      <c r="F232" s="198">
        <f t="shared" si="3"/>
        <v>0</v>
      </c>
      <c r="G232" s="304">
        <f>'v 33'!$L$18</f>
        <v>0.33333333333333331</v>
      </c>
      <c r="H232" s="44">
        <v>46</v>
      </c>
      <c r="I232" s="44" t="s">
        <v>39</v>
      </c>
      <c r="J232" s="46">
        <f>'v 46'!$D$17</f>
        <v>0</v>
      </c>
      <c r="K232" s="46">
        <f>'v 46'!$E$17</f>
        <v>0</v>
      </c>
    </row>
    <row r="233" spans="2:11" x14ac:dyDescent="0.2">
      <c r="B233" s="44"/>
      <c r="C233" s="48" t="s">
        <v>41</v>
      </c>
      <c r="D233" s="46">
        <f>'v 33'!$D$19</f>
        <v>0</v>
      </c>
      <c r="E233" s="46">
        <f>'v 33'!$E$19</f>
        <v>0</v>
      </c>
      <c r="F233" s="198">
        <f t="shared" si="3"/>
        <v>0</v>
      </c>
      <c r="G233" s="304">
        <f>'v 33'!$L$19</f>
        <v>0.33333333333333331</v>
      </c>
      <c r="H233" s="44"/>
      <c r="I233" s="44" t="s">
        <v>40</v>
      </c>
      <c r="J233" s="46">
        <f>'v 46'!$D$18</f>
        <v>0</v>
      </c>
      <c r="K233" s="46">
        <f>'v 46'!$E$18</f>
        <v>0</v>
      </c>
    </row>
    <row r="234" spans="2:11" x14ac:dyDescent="0.2">
      <c r="B234" s="44"/>
      <c r="C234" s="48" t="s">
        <v>42</v>
      </c>
      <c r="D234" s="46">
        <f>'v 33'!$D$20</f>
        <v>0</v>
      </c>
      <c r="E234" s="46">
        <f>'v 33'!$E$20</f>
        <v>0</v>
      </c>
      <c r="F234" s="198">
        <f t="shared" si="3"/>
        <v>0</v>
      </c>
      <c r="G234" s="304">
        <f>'v 33'!$L$20</f>
        <v>0.33333333333333331</v>
      </c>
      <c r="H234" s="44"/>
      <c r="I234" s="44" t="s">
        <v>41</v>
      </c>
      <c r="J234" s="46">
        <f>'v 46'!$D$19</f>
        <v>0</v>
      </c>
      <c r="K234" s="46">
        <f>'v 46'!$E$19</f>
        <v>0</v>
      </c>
    </row>
    <row r="235" spans="2:11" x14ac:dyDescent="0.2">
      <c r="B235" s="44"/>
      <c r="C235" s="48" t="s">
        <v>30</v>
      </c>
      <c r="D235" s="46">
        <f>'v 33'!$D$21</f>
        <v>0</v>
      </c>
      <c r="E235" s="46">
        <f>'v 33'!$E$21</f>
        <v>0</v>
      </c>
      <c r="F235" s="198">
        <f t="shared" si="3"/>
        <v>0</v>
      </c>
      <c r="G235" s="304">
        <f>'v 33'!$L$21</f>
        <v>0.33333333333333331</v>
      </c>
      <c r="H235" s="44"/>
      <c r="I235" s="44" t="s">
        <v>42</v>
      </c>
      <c r="J235" s="46">
        <f>'v 46'!$D$20</f>
        <v>0</v>
      </c>
      <c r="K235" s="46">
        <f>'v 46'!$E$20</f>
        <v>0</v>
      </c>
    </row>
    <row r="236" spans="2:11" x14ac:dyDescent="0.2">
      <c r="B236" s="44"/>
      <c r="C236" s="48" t="s">
        <v>33</v>
      </c>
      <c r="D236" s="46">
        <f>'v 33'!$D$22</f>
        <v>0</v>
      </c>
      <c r="E236" s="46">
        <f>'v 33'!$E$22</f>
        <v>0</v>
      </c>
      <c r="F236" s="198">
        <f t="shared" si="3"/>
        <v>0</v>
      </c>
      <c r="G236" s="304">
        <f>'v 33'!$L$22</f>
        <v>0</v>
      </c>
      <c r="H236" s="44"/>
      <c r="I236" s="44" t="s">
        <v>30</v>
      </c>
      <c r="J236" s="46">
        <f>'v 46'!$D$21</f>
        <v>0</v>
      </c>
      <c r="K236" s="46">
        <f>'v 46'!$E$21</f>
        <v>0</v>
      </c>
    </row>
    <row r="237" spans="2:11" x14ac:dyDescent="0.2">
      <c r="B237" s="44"/>
      <c r="C237" s="49" t="s">
        <v>34</v>
      </c>
      <c r="D237" s="46">
        <f>'v 33'!$D$23</f>
        <v>0</v>
      </c>
      <c r="E237" s="46">
        <f>'v 33'!$E$23</f>
        <v>0</v>
      </c>
      <c r="F237" s="198">
        <f t="shared" si="3"/>
        <v>0</v>
      </c>
      <c r="G237" s="304">
        <f>'v 33'!$L$23</f>
        <v>0</v>
      </c>
      <c r="H237" s="44">
        <v>47</v>
      </c>
      <c r="I237" s="44" t="s">
        <v>39</v>
      </c>
      <c r="J237" s="46">
        <f>'v 47'!$D$17</f>
        <v>0</v>
      </c>
      <c r="K237" s="46">
        <f>'v 47'!$E$17</f>
        <v>0</v>
      </c>
    </row>
    <row r="238" spans="2:11" x14ac:dyDescent="0.2">
      <c r="B238" s="47">
        <v>34</v>
      </c>
      <c r="C238" s="51" t="s">
        <v>39</v>
      </c>
      <c r="D238" s="52">
        <f>'v 34'!$D$17</f>
        <v>0</v>
      </c>
      <c r="E238" s="52">
        <f>'v 34'!$E$17</f>
        <v>0</v>
      </c>
      <c r="F238" s="198">
        <f t="shared" si="3"/>
        <v>0</v>
      </c>
      <c r="G238" s="304">
        <f>'v 34'!$L$17</f>
        <v>0.33333333333333331</v>
      </c>
      <c r="H238" s="44"/>
      <c r="I238" s="44" t="s">
        <v>40</v>
      </c>
      <c r="J238" s="46">
        <f>'v 47'!$D$18</f>
        <v>0</v>
      </c>
      <c r="K238" s="46">
        <f>'v 47'!$E$18</f>
        <v>0</v>
      </c>
    </row>
    <row r="239" spans="2:11" x14ac:dyDescent="0.2">
      <c r="B239" s="44"/>
      <c r="C239" s="48" t="s">
        <v>40</v>
      </c>
      <c r="D239" s="52">
        <f>'v 34'!$D$18</f>
        <v>0</v>
      </c>
      <c r="E239" s="52">
        <f>'v 34'!$E$18</f>
        <v>0</v>
      </c>
      <c r="F239" s="198">
        <f t="shared" si="3"/>
        <v>0</v>
      </c>
      <c r="G239" s="304">
        <f>'v 34'!$L$18</f>
        <v>0.33333333333333331</v>
      </c>
      <c r="H239" s="44"/>
      <c r="I239" s="44" t="s">
        <v>41</v>
      </c>
      <c r="J239" s="46">
        <f>'v 47'!$D$19</f>
        <v>0</v>
      </c>
      <c r="K239" s="46">
        <f>'v 47'!$E$19</f>
        <v>0</v>
      </c>
    </row>
    <row r="240" spans="2:11" x14ac:dyDescent="0.2">
      <c r="B240" s="44"/>
      <c r="C240" s="48" t="s">
        <v>41</v>
      </c>
      <c r="D240" s="52">
        <f>'v 34'!$D$19</f>
        <v>0</v>
      </c>
      <c r="E240" s="52">
        <f>'v 34'!$E$19</f>
        <v>0</v>
      </c>
      <c r="F240" s="198">
        <f t="shared" si="3"/>
        <v>0</v>
      </c>
      <c r="G240" s="304">
        <f>'v 34'!$L$19</f>
        <v>0.33333333333333331</v>
      </c>
      <c r="H240" s="44"/>
      <c r="I240" s="44" t="s">
        <v>42</v>
      </c>
      <c r="J240" s="46">
        <f>'v 47'!$D$20</f>
        <v>0</v>
      </c>
      <c r="K240" s="46">
        <f>'v 47'!$E$20</f>
        <v>0</v>
      </c>
    </row>
    <row r="241" spans="2:11" x14ac:dyDescent="0.2">
      <c r="B241" s="44"/>
      <c r="C241" s="48" t="s">
        <v>42</v>
      </c>
      <c r="D241" s="52">
        <f>'v 34'!$D$20</f>
        <v>0</v>
      </c>
      <c r="E241" s="52">
        <f>'v 34'!$E$20</f>
        <v>0</v>
      </c>
      <c r="F241" s="198">
        <f t="shared" si="3"/>
        <v>0</v>
      </c>
      <c r="G241" s="304">
        <f>'v 34'!$L$20</f>
        <v>0.33333333333333331</v>
      </c>
      <c r="H241" s="44"/>
      <c r="I241" s="44" t="s">
        <v>30</v>
      </c>
      <c r="J241" s="46">
        <f>'v 47'!$D$21</f>
        <v>0</v>
      </c>
      <c r="K241" s="46">
        <f>'v 47'!$E$21</f>
        <v>0</v>
      </c>
    </row>
    <row r="242" spans="2:11" x14ac:dyDescent="0.2">
      <c r="B242" s="44"/>
      <c r="C242" s="48" t="s">
        <v>30</v>
      </c>
      <c r="D242" s="52">
        <f>'v 34'!$D$21</f>
        <v>0</v>
      </c>
      <c r="E242" s="52">
        <f>'v 34'!$E$21</f>
        <v>0</v>
      </c>
      <c r="F242" s="198">
        <f t="shared" si="3"/>
        <v>0</v>
      </c>
      <c r="G242" s="304">
        <f>'v 34'!$L$21</f>
        <v>0.33333333333333331</v>
      </c>
      <c r="H242" s="44">
        <v>48</v>
      </c>
      <c r="I242" s="44" t="s">
        <v>39</v>
      </c>
      <c r="J242" s="46">
        <f>'v 48'!$D$17</f>
        <v>0</v>
      </c>
      <c r="K242" s="46">
        <f>'v 48'!$E$17</f>
        <v>0</v>
      </c>
    </row>
    <row r="243" spans="2:11" x14ac:dyDescent="0.2">
      <c r="B243" s="44"/>
      <c r="C243" s="48" t="s">
        <v>33</v>
      </c>
      <c r="D243" s="52">
        <f>'v 34'!$D$22</f>
        <v>0</v>
      </c>
      <c r="E243" s="52">
        <f>'v 34'!$E$22</f>
        <v>0</v>
      </c>
      <c r="F243" s="198">
        <f t="shared" si="3"/>
        <v>0</v>
      </c>
      <c r="G243" s="304">
        <f>'v 34'!$L$22</f>
        <v>0</v>
      </c>
      <c r="H243" s="44"/>
      <c r="I243" s="44" t="s">
        <v>40</v>
      </c>
      <c r="J243" s="46">
        <f>'v 48'!$D$18</f>
        <v>0</v>
      </c>
      <c r="K243" s="46">
        <f>'v 48'!$E$18</f>
        <v>0</v>
      </c>
    </row>
    <row r="244" spans="2:11" x14ac:dyDescent="0.2">
      <c r="B244" s="44"/>
      <c r="C244" s="49" t="s">
        <v>34</v>
      </c>
      <c r="D244" s="50">
        <f>'v 34'!$D$23</f>
        <v>0</v>
      </c>
      <c r="E244" s="50">
        <f>'v 34'!$E$23</f>
        <v>0</v>
      </c>
      <c r="F244" s="198">
        <f t="shared" si="3"/>
        <v>0</v>
      </c>
      <c r="G244" s="304">
        <f>'v 34'!$L$23</f>
        <v>0</v>
      </c>
      <c r="H244" s="44"/>
      <c r="I244" s="44" t="s">
        <v>41</v>
      </c>
      <c r="J244" s="46">
        <f>'v 48'!$D$19</f>
        <v>0</v>
      </c>
      <c r="K244" s="46">
        <f>'v 48'!$E$19</f>
        <v>0</v>
      </c>
    </row>
    <row r="245" spans="2:11" x14ac:dyDescent="0.2">
      <c r="B245" s="47">
        <v>35</v>
      </c>
      <c r="C245" s="51" t="s">
        <v>39</v>
      </c>
      <c r="D245" s="53">
        <f>'v 35'!$D$17</f>
        <v>0</v>
      </c>
      <c r="E245" s="53">
        <f>'v 35'!$E$17</f>
        <v>0</v>
      </c>
      <c r="F245" s="198">
        <f t="shared" si="3"/>
        <v>0</v>
      </c>
      <c r="G245" s="304">
        <f>'v 35'!$L$17</f>
        <v>0.33333333333333331</v>
      </c>
      <c r="H245" s="44"/>
      <c r="I245" s="44" t="s">
        <v>42</v>
      </c>
      <c r="J245" s="46">
        <f>'v 48'!$D$20</f>
        <v>0</v>
      </c>
      <c r="K245" s="46">
        <f>'v 48'!$E$20</f>
        <v>0</v>
      </c>
    </row>
    <row r="246" spans="2:11" x14ac:dyDescent="0.2">
      <c r="B246" s="44"/>
      <c r="C246" s="48" t="s">
        <v>40</v>
      </c>
      <c r="D246" s="52">
        <f>'v 35'!$D$18</f>
        <v>0</v>
      </c>
      <c r="E246" s="52">
        <f>'v 35'!$E$18</f>
        <v>0</v>
      </c>
      <c r="F246" s="198">
        <f t="shared" si="3"/>
        <v>0</v>
      </c>
      <c r="G246" s="304">
        <f>'v 35'!$L$18</f>
        <v>0.33333333333333331</v>
      </c>
      <c r="H246" s="44"/>
      <c r="I246" s="44" t="s">
        <v>30</v>
      </c>
      <c r="J246" s="46">
        <f>'v 48'!$D$21</f>
        <v>0</v>
      </c>
      <c r="K246" s="46">
        <f>'v 48'!$E$21</f>
        <v>0</v>
      </c>
    </row>
    <row r="247" spans="2:11" x14ac:dyDescent="0.2">
      <c r="B247" s="44"/>
      <c r="C247" s="48" t="s">
        <v>41</v>
      </c>
      <c r="D247" s="52">
        <f>'v 35'!$D$19</f>
        <v>0</v>
      </c>
      <c r="E247" s="52">
        <f>'v 35'!$E$19</f>
        <v>0</v>
      </c>
      <c r="F247" s="198">
        <f t="shared" si="3"/>
        <v>0</v>
      </c>
      <c r="G247" s="304">
        <f>'v 35'!$L$19</f>
        <v>0.33333333333333331</v>
      </c>
      <c r="H247" s="44">
        <v>49</v>
      </c>
      <c r="I247" s="44" t="s">
        <v>39</v>
      </c>
      <c r="J247" s="46">
        <f>'v 49'!$D$17</f>
        <v>0</v>
      </c>
      <c r="K247" s="46">
        <f>'v 49'!$E$17</f>
        <v>0</v>
      </c>
    </row>
    <row r="248" spans="2:11" x14ac:dyDescent="0.2">
      <c r="B248" s="44"/>
      <c r="C248" s="48" t="s">
        <v>42</v>
      </c>
      <c r="D248" s="52">
        <f>'v 35'!$D$20</f>
        <v>0</v>
      </c>
      <c r="E248" s="52">
        <f>'v 35'!$E$20</f>
        <v>0</v>
      </c>
      <c r="F248" s="198">
        <f t="shared" si="3"/>
        <v>0</v>
      </c>
      <c r="G248" s="304">
        <f>'v 35'!$L$20</f>
        <v>0.33333333333333331</v>
      </c>
      <c r="H248" s="44"/>
      <c r="I248" s="44" t="s">
        <v>40</v>
      </c>
      <c r="J248" s="46">
        <f>'v 49'!$D$18</f>
        <v>0</v>
      </c>
      <c r="K248" s="46">
        <f>'v 49'!$E$18</f>
        <v>0</v>
      </c>
    </row>
    <row r="249" spans="2:11" x14ac:dyDescent="0.2">
      <c r="B249" s="44"/>
      <c r="C249" s="48" t="s">
        <v>30</v>
      </c>
      <c r="D249" s="52">
        <f>'v 35'!$D$21</f>
        <v>0</v>
      </c>
      <c r="E249" s="52">
        <f>'v 35'!$E$21</f>
        <v>0</v>
      </c>
      <c r="F249" s="198">
        <f t="shared" si="3"/>
        <v>0</v>
      </c>
      <c r="G249" s="304">
        <f>'v 35'!$L$21</f>
        <v>0.33333333333333331</v>
      </c>
      <c r="H249" s="44"/>
      <c r="I249" s="44" t="s">
        <v>41</v>
      </c>
      <c r="J249" s="46">
        <f>'v 49'!$D$19</f>
        <v>0</v>
      </c>
      <c r="K249" s="46">
        <f>'v 49'!$E$19</f>
        <v>0</v>
      </c>
    </row>
    <row r="250" spans="2:11" x14ac:dyDescent="0.2">
      <c r="B250" s="44"/>
      <c r="C250" s="48" t="s">
        <v>33</v>
      </c>
      <c r="D250" s="52">
        <f>'v 35'!$D$22</f>
        <v>0</v>
      </c>
      <c r="E250" s="52">
        <f>'v 35'!$E$22</f>
        <v>0</v>
      </c>
      <c r="F250" s="198">
        <f t="shared" si="3"/>
        <v>0</v>
      </c>
      <c r="G250" s="304">
        <f>'v 35'!$L$22</f>
        <v>0</v>
      </c>
      <c r="H250" s="44"/>
      <c r="I250" s="44" t="s">
        <v>42</v>
      </c>
      <c r="J250" s="46">
        <f>'v 49'!$D$20</f>
        <v>0</v>
      </c>
      <c r="K250" s="46">
        <f>'v 49'!$E$20</f>
        <v>0</v>
      </c>
    </row>
    <row r="251" spans="2:11" x14ac:dyDescent="0.2">
      <c r="B251" s="44"/>
      <c r="C251" s="49" t="s">
        <v>34</v>
      </c>
      <c r="D251" s="50">
        <f>'v 35'!$D$23</f>
        <v>0</v>
      </c>
      <c r="E251" s="50">
        <f>'v 35'!$E$23</f>
        <v>0</v>
      </c>
      <c r="F251" s="198">
        <f t="shared" si="3"/>
        <v>0</v>
      </c>
      <c r="G251" s="304">
        <f>'v 35'!$L$23</f>
        <v>0</v>
      </c>
      <c r="H251" s="44"/>
      <c r="I251" s="44" t="s">
        <v>30</v>
      </c>
      <c r="J251" s="46">
        <f>'v 49'!$D$21</f>
        <v>0</v>
      </c>
      <c r="K251" s="46">
        <f>'v 49'!$E$21</f>
        <v>0</v>
      </c>
    </row>
    <row r="252" spans="2:11" x14ac:dyDescent="0.2">
      <c r="B252" s="47">
        <v>36</v>
      </c>
      <c r="C252" s="51" t="s">
        <v>39</v>
      </c>
      <c r="D252" s="53">
        <f>'v 36'!$D$17</f>
        <v>0</v>
      </c>
      <c r="E252" s="53">
        <f>'v 36'!$E$17</f>
        <v>0</v>
      </c>
      <c r="F252" s="198">
        <f t="shared" si="3"/>
        <v>0</v>
      </c>
      <c r="G252" s="304">
        <f>'v 36'!$L$17</f>
        <v>0.33333333333333331</v>
      </c>
      <c r="H252" s="44">
        <v>50</v>
      </c>
      <c r="I252" s="44" t="s">
        <v>39</v>
      </c>
      <c r="J252" s="46">
        <f>'v 50'!$D$17</f>
        <v>0</v>
      </c>
      <c r="K252" s="46">
        <f>'v 50'!$E$17</f>
        <v>0</v>
      </c>
    </row>
    <row r="253" spans="2:11" x14ac:dyDescent="0.2">
      <c r="B253" s="44"/>
      <c r="C253" s="48" t="s">
        <v>40</v>
      </c>
      <c r="D253" s="52">
        <f>'v 36'!$D$18</f>
        <v>0</v>
      </c>
      <c r="E253" s="52">
        <f>'v 36'!$E$18</f>
        <v>0</v>
      </c>
      <c r="F253" s="198">
        <f t="shared" si="3"/>
        <v>0</v>
      </c>
      <c r="G253" s="304">
        <f>'v 36'!$L$18</f>
        <v>0.33333333333333331</v>
      </c>
      <c r="H253" s="44"/>
      <c r="I253" s="44" t="s">
        <v>40</v>
      </c>
      <c r="J253" s="46">
        <f>'v 50'!$D$18</f>
        <v>0</v>
      </c>
      <c r="K253" s="46">
        <f>'v 50'!$E$18</f>
        <v>0</v>
      </c>
    </row>
    <row r="254" spans="2:11" x14ac:dyDescent="0.2">
      <c r="B254" s="44"/>
      <c r="C254" s="48" t="s">
        <v>41</v>
      </c>
      <c r="D254" s="52">
        <f>'v 36'!$D$19</f>
        <v>0</v>
      </c>
      <c r="E254" s="52">
        <f>'v 36'!$E$19</f>
        <v>0</v>
      </c>
      <c r="F254" s="198">
        <f t="shared" si="3"/>
        <v>0</v>
      </c>
      <c r="G254" s="304">
        <f>'v 36'!$L$19</f>
        <v>0.33333333333333331</v>
      </c>
      <c r="H254" s="44"/>
      <c r="I254" s="44" t="s">
        <v>41</v>
      </c>
      <c r="J254" s="46">
        <f>'v 50'!$D$19</f>
        <v>0</v>
      </c>
      <c r="K254" s="46">
        <f>'v 50'!$E$19</f>
        <v>0</v>
      </c>
    </row>
    <row r="255" spans="2:11" x14ac:dyDescent="0.2">
      <c r="B255" s="44"/>
      <c r="C255" s="48" t="s">
        <v>42</v>
      </c>
      <c r="D255" s="52">
        <f>'v 36'!$D$20</f>
        <v>0</v>
      </c>
      <c r="E255" s="52">
        <f>'v 36'!$E$20</f>
        <v>0</v>
      </c>
      <c r="F255" s="198">
        <f t="shared" si="3"/>
        <v>0</v>
      </c>
      <c r="G255" s="304">
        <f>'v 36'!$L$20</f>
        <v>0.33333333333333331</v>
      </c>
      <c r="H255" s="44"/>
      <c r="I255" s="44" t="s">
        <v>42</v>
      </c>
      <c r="J255" s="46">
        <f>'v 50'!$D$20</f>
        <v>0</v>
      </c>
      <c r="K255" s="46">
        <f>'v 50'!$E$20</f>
        <v>0</v>
      </c>
    </row>
    <row r="256" spans="2:11" x14ac:dyDescent="0.2">
      <c r="B256" s="44"/>
      <c r="C256" s="48" t="s">
        <v>30</v>
      </c>
      <c r="D256" s="52">
        <f>'v 36'!$D$21</f>
        <v>0</v>
      </c>
      <c r="E256" s="52">
        <f>'v 36'!$E$21</f>
        <v>0</v>
      </c>
      <c r="F256" s="198">
        <f t="shared" si="3"/>
        <v>0</v>
      </c>
      <c r="G256" s="304">
        <f>'v 36'!$L$21</f>
        <v>0.33333333333333331</v>
      </c>
      <c r="H256" s="44"/>
      <c r="I256" s="44" t="s">
        <v>30</v>
      </c>
      <c r="J256" s="46">
        <f>'v 50'!$D$21</f>
        <v>0</v>
      </c>
      <c r="K256" s="46">
        <f>'v 50'!$E$21</f>
        <v>0</v>
      </c>
    </row>
    <row r="257" spans="2:11" x14ac:dyDescent="0.2">
      <c r="B257" s="44"/>
      <c r="C257" s="48" t="s">
        <v>33</v>
      </c>
      <c r="D257" s="52">
        <f>'v 36'!$D$22</f>
        <v>0</v>
      </c>
      <c r="E257" s="52">
        <f>'v 36'!$E$22</f>
        <v>0</v>
      </c>
      <c r="F257" s="198">
        <f t="shared" si="3"/>
        <v>0</v>
      </c>
      <c r="G257" s="304">
        <f>'v 36'!$L$22</f>
        <v>0</v>
      </c>
      <c r="H257" s="44">
        <v>51</v>
      </c>
      <c r="I257" s="44" t="s">
        <v>39</v>
      </c>
      <c r="J257" s="46">
        <f>'v 51'!$D$17</f>
        <v>0</v>
      </c>
      <c r="K257" s="46">
        <f>'v 51'!$E$17</f>
        <v>0</v>
      </c>
    </row>
    <row r="258" spans="2:11" x14ac:dyDescent="0.2">
      <c r="B258" s="44"/>
      <c r="C258" s="49" t="s">
        <v>34</v>
      </c>
      <c r="D258" s="50">
        <f>'v 36'!$D$23</f>
        <v>0</v>
      </c>
      <c r="E258" s="50">
        <f>'v 36'!$E$23</f>
        <v>0</v>
      </c>
      <c r="F258" s="198">
        <f t="shared" si="3"/>
        <v>0</v>
      </c>
      <c r="G258" s="304">
        <f>'v 36'!$L$23</f>
        <v>0</v>
      </c>
      <c r="H258" s="44"/>
      <c r="I258" s="44" t="s">
        <v>40</v>
      </c>
      <c r="J258" s="46">
        <f>'v 51'!$D$18</f>
        <v>0</v>
      </c>
      <c r="K258" s="46">
        <f>'v 51'!$E$18</f>
        <v>0</v>
      </c>
    </row>
    <row r="259" spans="2:11" x14ac:dyDescent="0.2">
      <c r="B259" s="47">
        <v>37</v>
      </c>
      <c r="C259" s="51" t="s">
        <v>39</v>
      </c>
      <c r="D259" s="53">
        <f>'v 37'!$D$17</f>
        <v>0</v>
      </c>
      <c r="E259" s="53">
        <f>'v 37'!$E$17</f>
        <v>0</v>
      </c>
      <c r="F259" s="198">
        <f t="shared" si="3"/>
        <v>0</v>
      </c>
      <c r="G259" s="304">
        <f>'v 37'!$L$17</f>
        <v>0.33333333333333331</v>
      </c>
      <c r="H259" s="44"/>
      <c r="I259" s="44" t="s">
        <v>41</v>
      </c>
      <c r="J259" s="46">
        <f>'v 51'!$D$19</f>
        <v>0</v>
      </c>
      <c r="K259" s="46">
        <f>'v 51'!$E$19</f>
        <v>0</v>
      </c>
    </row>
    <row r="260" spans="2:11" x14ac:dyDescent="0.2">
      <c r="B260" s="44"/>
      <c r="C260" s="48" t="s">
        <v>40</v>
      </c>
      <c r="D260" s="52">
        <f>'v 37'!$D$18</f>
        <v>0</v>
      </c>
      <c r="E260" s="52">
        <f>'v 37'!$E$18</f>
        <v>0</v>
      </c>
      <c r="F260" s="198">
        <f t="shared" si="3"/>
        <v>0</v>
      </c>
      <c r="G260" s="304">
        <f>'v 37'!$L$18</f>
        <v>0.33333333333333331</v>
      </c>
      <c r="H260" s="44"/>
      <c r="I260" s="44" t="s">
        <v>42</v>
      </c>
      <c r="J260" s="46">
        <f>'v 51'!$D$20</f>
        <v>0</v>
      </c>
      <c r="K260" s="46">
        <f>'v 51'!$E$20</f>
        <v>0</v>
      </c>
    </row>
    <row r="261" spans="2:11" x14ac:dyDescent="0.2">
      <c r="B261" s="44"/>
      <c r="C261" s="48" t="s">
        <v>41</v>
      </c>
      <c r="D261" s="52">
        <f>'v 37'!$D$19</f>
        <v>0</v>
      </c>
      <c r="E261" s="52">
        <f>'v 37'!$E$19</f>
        <v>0</v>
      </c>
      <c r="F261" s="198">
        <f t="shared" si="3"/>
        <v>0</v>
      </c>
      <c r="G261" s="304">
        <f>'v 37'!$L$19</f>
        <v>0.33333333333333331</v>
      </c>
      <c r="H261" s="44"/>
      <c r="I261" s="44" t="s">
        <v>30</v>
      </c>
      <c r="J261" s="46">
        <f>'v 51'!$D$21</f>
        <v>0</v>
      </c>
      <c r="K261" s="46">
        <f>'v 51'!$E$21</f>
        <v>0</v>
      </c>
    </row>
    <row r="262" spans="2:11" x14ac:dyDescent="0.2">
      <c r="B262" s="44"/>
      <c r="C262" s="48" t="s">
        <v>42</v>
      </c>
      <c r="D262" s="52">
        <f>'v 37'!$D$20</f>
        <v>0</v>
      </c>
      <c r="E262" s="52">
        <f>'v 37'!$E$20</f>
        <v>0</v>
      </c>
      <c r="F262" s="198">
        <f t="shared" si="3"/>
        <v>0</v>
      </c>
      <c r="G262" s="304">
        <f>'v 37'!$L$20</f>
        <v>0.33333333333333331</v>
      </c>
      <c r="H262" s="44">
        <v>52</v>
      </c>
      <c r="I262" s="44" t="s">
        <v>39</v>
      </c>
      <c r="J262" s="46">
        <f>'v 52'!$D$17</f>
        <v>0</v>
      </c>
      <c r="K262" s="46">
        <f>'v 52'!$E$17</f>
        <v>0</v>
      </c>
    </row>
    <row r="263" spans="2:11" x14ac:dyDescent="0.2">
      <c r="B263" s="44"/>
      <c r="C263" s="48" t="s">
        <v>30</v>
      </c>
      <c r="D263" s="52">
        <f>'v 37'!$D$21</f>
        <v>0</v>
      </c>
      <c r="E263" s="52">
        <f>'v 37'!$E$21</f>
        <v>0</v>
      </c>
      <c r="F263" s="198">
        <f t="shared" si="3"/>
        <v>0</v>
      </c>
      <c r="G263" s="304">
        <f>'v 37'!$L$21</f>
        <v>0.33333333333333331</v>
      </c>
      <c r="H263" s="44"/>
      <c r="I263" s="44" t="s">
        <v>40</v>
      </c>
      <c r="J263" s="46">
        <f>'v 52'!$D$18</f>
        <v>0</v>
      </c>
      <c r="K263" s="46">
        <f>'v 52'!$E$18</f>
        <v>0</v>
      </c>
    </row>
    <row r="264" spans="2:11" x14ac:dyDescent="0.2">
      <c r="B264" s="44"/>
      <c r="C264" s="48" t="s">
        <v>33</v>
      </c>
      <c r="D264" s="52">
        <f>'v 37'!$D$22</f>
        <v>0</v>
      </c>
      <c r="E264" s="52">
        <f>'v 37'!$E$22</f>
        <v>0</v>
      </c>
      <c r="F264" s="198">
        <f t="shared" ref="F264:F327" si="4">E264-D264</f>
        <v>0</v>
      </c>
      <c r="G264" s="304">
        <f>'v 37'!$L$22</f>
        <v>0</v>
      </c>
      <c r="H264" s="44"/>
      <c r="I264" s="44" t="s">
        <v>41</v>
      </c>
      <c r="J264" s="46">
        <f>'v 52'!$D$19</f>
        <v>0</v>
      </c>
      <c r="K264" s="46">
        <f>'v 52'!$E$19</f>
        <v>0</v>
      </c>
    </row>
    <row r="265" spans="2:11" x14ac:dyDescent="0.2">
      <c r="B265" s="44"/>
      <c r="C265" s="49" t="s">
        <v>34</v>
      </c>
      <c r="D265" s="50">
        <f>'v 37'!$D$23</f>
        <v>0</v>
      </c>
      <c r="E265" s="50">
        <f>'v 37'!$E$23</f>
        <v>0</v>
      </c>
      <c r="F265" s="198">
        <f t="shared" si="4"/>
        <v>0</v>
      </c>
      <c r="G265" s="304">
        <f>'v 37'!$L$23</f>
        <v>0</v>
      </c>
      <c r="H265" s="44"/>
      <c r="I265" s="44" t="s">
        <v>42</v>
      </c>
      <c r="J265" s="46">
        <f>'v 52'!$D$20</f>
        <v>0</v>
      </c>
      <c r="K265" s="46">
        <f>'v 52'!$E$20</f>
        <v>0</v>
      </c>
    </row>
    <row r="266" spans="2:11" x14ac:dyDescent="0.2">
      <c r="B266" s="47">
        <v>38</v>
      </c>
      <c r="C266" s="51" t="s">
        <v>39</v>
      </c>
      <c r="D266" s="46">
        <f>'v 38'!$D$17</f>
        <v>0</v>
      </c>
      <c r="E266" s="46">
        <f>'v 38'!$E$17</f>
        <v>0</v>
      </c>
      <c r="F266" s="198">
        <f t="shared" si="4"/>
        <v>0</v>
      </c>
      <c r="G266" s="304">
        <f>'v 38'!$L$17</f>
        <v>0.33333333333333331</v>
      </c>
      <c r="H266" s="44"/>
      <c r="I266" s="44" t="s">
        <v>30</v>
      </c>
      <c r="J266" s="46">
        <f>'v 52'!$D$21</f>
        <v>0</v>
      </c>
      <c r="K266" s="46">
        <f>'v 52'!$E$21</f>
        <v>0</v>
      </c>
    </row>
    <row r="267" spans="2:11" x14ac:dyDescent="0.2">
      <c r="B267" s="44"/>
      <c r="C267" s="48" t="s">
        <v>40</v>
      </c>
      <c r="D267" s="46">
        <f>'v 38'!$D$18</f>
        <v>0</v>
      </c>
      <c r="E267" s="46">
        <f>'v 38'!$E$18</f>
        <v>0</v>
      </c>
      <c r="F267" s="198">
        <f t="shared" si="4"/>
        <v>0</v>
      </c>
      <c r="G267" s="304">
        <f>'v 38'!$L$18</f>
        <v>0.33333333333333331</v>
      </c>
      <c r="H267" s="44">
        <v>53</v>
      </c>
      <c r="I267" s="44" t="s">
        <v>39</v>
      </c>
      <c r="J267" s="199" t="e">
        <f>#REF!</f>
        <v>#REF!</v>
      </c>
      <c r="K267" s="199" t="e">
        <f>#REF!</f>
        <v>#REF!</v>
      </c>
    </row>
    <row r="268" spans="2:11" x14ac:dyDescent="0.2">
      <c r="B268" s="44"/>
      <c r="C268" s="48" t="s">
        <v>41</v>
      </c>
      <c r="D268" s="46">
        <f>'v 38'!$D$19</f>
        <v>0</v>
      </c>
      <c r="E268" s="46">
        <f>'v 38'!$E$19</f>
        <v>0</v>
      </c>
      <c r="F268" s="198">
        <f t="shared" si="4"/>
        <v>0</v>
      </c>
      <c r="G268" s="304">
        <f>'v 38'!$L$19</f>
        <v>0.33333333333333331</v>
      </c>
      <c r="H268" s="44"/>
      <c r="I268" s="44" t="s">
        <v>40</v>
      </c>
      <c r="J268" s="199" t="e">
        <f>#REF!</f>
        <v>#REF!</v>
      </c>
      <c r="K268" s="199" t="e">
        <f>#REF!</f>
        <v>#REF!</v>
      </c>
    </row>
    <row r="269" spans="2:11" x14ac:dyDescent="0.2">
      <c r="B269" s="44"/>
      <c r="C269" s="48" t="s">
        <v>42</v>
      </c>
      <c r="D269" s="46">
        <f>'v 38'!$D$20</f>
        <v>0</v>
      </c>
      <c r="E269" s="46">
        <f>'v 38'!$E$20</f>
        <v>0</v>
      </c>
      <c r="F269" s="198">
        <f t="shared" si="4"/>
        <v>0</v>
      </c>
      <c r="G269" s="304">
        <f>'v 38'!$L$20</f>
        <v>0.33333333333333331</v>
      </c>
      <c r="H269" s="44"/>
      <c r="I269" s="44" t="s">
        <v>41</v>
      </c>
      <c r="J269" s="199" t="e">
        <f>#REF!</f>
        <v>#REF!</v>
      </c>
      <c r="K269" s="199" t="e">
        <f>#REF!</f>
        <v>#REF!</v>
      </c>
    </row>
    <row r="270" spans="2:11" x14ac:dyDescent="0.2">
      <c r="B270" s="44"/>
      <c r="C270" s="48" t="s">
        <v>30</v>
      </c>
      <c r="D270" s="46">
        <f>'v 38'!$D$21</f>
        <v>0</v>
      </c>
      <c r="E270" s="46">
        <f>'v 38'!$E$21</f>
        <v>0</v>
      </c>
      <c r="F270" s="198">
        <f t="shared" si="4"/>
        <v>0</v>
      </c>
      <c r="G270" s="304">
        <f>'v 38'!$L$21</f>
        <v>0.33333333333333331</v>
      </c>
      <c r="H270" s="44"/>
      <c r="I270" s="44" t="s">
        <v>42</v>
      </c>
      <c r="J270" s="199" t="e">
        <f>#REF!</f>
        <v>#REF!</v>
      </c>
      <c r="K270" s="199" t="e">
        <f>#REF!</f>
        <v>#REF!</v>
      </c>
    </row>
    <row r="271" spans="2:11" x14ac:dyDescent="0.2">
      <c r="B271" s="44"/>
      <c r="C271" s="48" t="s">
        <v>33</v>
      </c>
      <c r="D271" s="46">
        <f>'v 38'!$D$22</f>
        <v>0</v>
      </c>
      <c r="E271" s="46">
        <f>'v 38'!$E$22</f>
        <v>0</v>
      </c>
      <c r="F271" s="198">
        <f t="shared" si="4"/>
        <v>0</v>
      </c>
      <c r="G271" s="304">
        <f>'v 38'!$L$22</f>
        <v>0</v>
      </c>
      <c r="H271" s="44"/>
      <c r="I271" s="44" t="s">
        <v>30</v>
      </c>
      <c r="J271" s="199" t="e">
        <f>#REF!</f>
        <v>#REF!</v>
      </c>
      <c r="K271" s="199" t="e">
        <f>#REF!</f>
        <v>#REF!</v>
      </c>
    </row>
    <row r="272" spans="2:11" x14ac:dyDescent="0.2">
      <c r="B272" s="44"/>
      <c r="C272" s="49" t="s">
        <v>34</v>
      </c>
      <c r="D272" s="50">
        <f>'v 38'!$D$23</f>
        <v>0</v>
      </c>
      <c r="E272" s="50">
        <f>'v 38'!$E$23</f>
        <v>0</v>
      </c>
      <c r="F272" s="198">
        <f t="shared" si="4"/>
        <v>0</v>
      </c>
      <c r="G272" s="304">
        <f>'v 38'!$L$23</f>
        <v>0</v>
      </c>
      <c r="H272" s="44"/>
      <c r="I272" s="44"/>
      <c r="J272" s="44"/>
      <c r="K272" s="44"/>
    </row>
    <row r="273" spans="2:11" x14ac:dyDescent="0.2">
      <c r="B273" s="47">
        <v>39</v>
      </c>
      <c r="C273" s="51" t="s">
        <v>39</v>
      </c>
      <c r="D273" s="46">
        <f>'v 39'!$D$17</f>
        <v>0</v>
      </c>
      <c r="E273" s="46">
        <f>'v 39'!$E$17</f>
        <v>0</v>
      </c>
      <c r="F273" s="198">
        <f t="shared" si="4"/>
        <v>0</v>
      </c>
      <c r="G273" s="304">
        <f>'v 39'!$L$17</f>
        <v>0.33333333333333331</v>
      </c>
      <c r="H273" s="44"/>
      <c r="I273" s="44"/>
      <c r="J273" s="44"/>
      <c r="K273" s="44"/>
    </row>
    <row r="274" spans="2:11" x14ac:dyDescent="0.2">
      <c r="B274" s="44"/>
      <c r="C274" s="48" t="s">
        <v>40</v>
      </c>
      <c r="D274" s="46">
        <f>'v 39'!$D$18</f>
        <v>0</v>
      </c>
      <c r="E274" s="46">
        <f>'v 39'!$E$18</f>
        <v>0</v>
      </c>
      <c r="F274" s="198">
        <f t="shared" si="4"/>
        <v>0</v>
      </c>
      <c r="G274" s="304">
        <f>'v 39'!$L$18</f>
        <v>0.33333333333333331</v>
      </c>
      <c r="H274" s="44"/>
      <c r="I274" s="44"/>
      <c r="J274" s="46"/>
      <c r="K274" s="46"/>
    </row>
    <row r="275" spans="2:11" x14ac:dyDescent="0.2">
      <c r="B275" s="44"/>
      <c r="C275" s="48" t="s">
        <v>41</v>
      </c>
      <c r="D275" s="46">
        <f>'v 39'!$D$19</f>
        <v>0</v>
      </c>
      <c r="E275" s="46">
        <f>'v 39'!$E$19</f>
        <v>0</v>
      </c>
      <c r="F275" s="198">
        <f t="shared" si="4"/>
        <v>0</v>
      </c>
      <c r="G275" s="304">
        <f>'v 39'!$L$19</f>
        <v>0.33333333333333331</v>
      </c>
      <c r="H275" s="44"/>
      <c r="I275" s="44"/>
      <c r="J275" s="46"/>
      <c r="K275" s="46"/>
    </row>
    <row r="276" spans="2:11" x14ac:dyDescent="0.2">
      <c r="B276" s="44"/>
      <c r="C276" s="48" t="s">
        <v>42</v>
      </c>
      <c r="D276" s="46">
        <f>'v 39'!$D$20</f>
        <v>0</v>
      </c>
      <c r="E276" s="46">
        <f>'v 39'!$E$20</f>
        <v>0</v>
      </c>
      <c r="F276" s="198">
        <f t="shared" si="4"/>
        <v>0</v>
      </c>
      <c r="G276" s="304">
        <f>'v 39'!$L$20</f>
        <v>0.33333333333333331</v>
      </c>
      <c r="H276" s="44"/>
      <c r="I276" s="44"/>
      <c r="J276" s="46"/>
      <c r="K276" s="46"/>
    </row>
    <row r="277" spans="2:11" x14ac:dyDescent="0.2">
      <c r="B277" s="44"/>
      <c r="C277" s="48" t="s">
        <v>30</v>
      </c>
      <c r="D277" s="46">
        <f>'v 39'!$D$21</f>
        <v>0</v>
      </c>
      <c r="E277" s="46">
        <f>'v 39'!$E$21</f>
        <v>0</v>
      </c>
      <c r="F277" s="198">
        <f t="shared" si="4"/>
        <v>0</v>
      </c>
      <c r="G277" s="304">
        <f>'v 39'!$L$21</f>
        <v>0.33333333333333331</v>
      </c>
      <c r="H277" s="44"/>
      <c r="I277" s="44"/>
      <c r="J277" s="46"/>
      <c r="K277" s="46"/>
    </row>
    <row r="278" spans="2:11" x14ac:dyDescent="0.2">
      <c r="B278" s="44"/>
      <c r="C278" s="48" t="s">
        <v>33</v>
      </c>
      <c r="D278" s="46">
        <f>'v 39'!$D$22</f>
        <v>0</v>
      </c>
      <c r="E278" s="46">
        <f>'v 39'!$E$22</f>
        <v>0</v>
      </c>
      <c r="F278" s="198">
        <f t="shared" si="4"/>
        <v>0</v>
      </c>
      <c r="G278" s="304">
        <f>'v 39'!$L$22</f>
        <v>0</v>
      </c>
      <c r="H278" s="44"/>
      <c r="I278" s="44"/>
      <c r="J278" s="46"/>
      <c r="K278" s="46"/>
    </row>
    <row r="279" spans="2:11" x14ac:dyDescent="0.2">
      <c r="B279" s="44"/>
      <c r="C279" s="49" t="s">
        <v>34</v>
      </c>
      <c r="D279" s="50">
        <f>'v 39'!$D$23</f>
        <v>0</v>
      </c>
      <c r="E279" s="50">
        <f>'v 39'!$E$23</f>
        <v>0</v>
      </c>
      <c r="F279" s="198">
        <f t="shared" si="4"/>
        <v>0</v>
      </c>
      <c r="G279" s="304">
        <f>'v 39'!$L$23</f>
        <v>0</v>
      </c>
      <c r="H279" s="44"/>
      <c r="I279" s="44"/>
      <c r="J279" s="46"/>
      <c r="K279" s="46"/>
    </row>
    <row r="280" spans="2:11" x14ac:dyDescent="0.2">
      <c r="B280" s="47">
        <v>40</v>
      </c>
      <c r="C280" s="51" t="s">
        <v>39</v>
      </c>
      <c r="D280" s="53">
        <f>'v 40'!$D$17</f>
        <v>0</v>
      </c>
      <c r="E280" s="53">
        <f>'v 40'!$E$17</f>
        <v>0</v>
      </c>
      <c r="F280" s="198">
        <f t="shared" si="4"/>
        <v>0</v>
      </c>
      <c r="G280" s="304">
        <f>'v 40'!$L$17</f>
        <v>0.33333333333333331</v>
      </c>
      <c r="H280" s="44"/>
      <c r="I280" s="44"/>
      <c r="J280" s="46"/>
      <c r="K280" s="46"/>
    </row>
    <row r="281" spans="2:11" x14ac:dyDescent="0.2">
      <c r="B281" s="44"/>
      <c r="C281" s="48" t="s">
        <v>40</v>
      </c>
      <c r="D281" s="52">
        <f>'v 40'!$D$18</f>
        <v>0</v>
      </c>
      <c r="E281" s="52">
        <f>'v 40'!$E$18</f>
        <v>0</v>
      </c>
      <c r="F281" s="198">
        <f t="shared" si="4"/>
        <v>0</v>
      </c>
      <c r="G281" s="304">
        <f>'v 40'!$L$18</f>
        <v>0.33333333333333331</v>
      </c>
      <c r="H281" s="44"/>
      <c r="I281" s="44"/>
      <c r="J281" s="46"/>
      <c r="K281" s="46"/>
    </row>
    <row r="282" spans="2:11" x14ac:dyDescent="0.2">
      <c r="B282" s="44"/>
      <c r="C282" s="48" t="s">
        <v>41</v>
      </c>
      <c r="D282" s="52">
        <f>'v 40'!$D$19</f>
        <v>0</v>
      </c>
      <c r="E282" s="52">
        <f>'v 40'!$E$19</f>
        <v>0</v>
      </c>
      <c r="F282" s="198">
        <f t="shared" si="4"/>
        <v>0</v>
      </c>
      <c r="G282" s="304">
        <f>'v 40'!$L$19</f>
        <v>0.33333333333333331</v>
      </c>
      <c r="H282" s="44"/>
      <c r="I282" s="44"/>
      <c r="J282" s="46"/>
      <c r="K282" s="46"/>
    </row>
    <row r="283" spans="2:11" x14ac:dyDescent="0.2">
      <c r="B283" s="44"/>
      <c r="C283" s="48" t="s">
        <v>42</v>
      </c>
      <c r="D283" s="52">
        <f>'v 40'!$D$20</f>
        <v>0</v>
      </c>
      <c r="E283" s="52">
        <f>'v 40'!$E$20</f>
        <v>0</v>
      </c>
      <c r="F283" s="198">
        <f t="shared" si="4"/>
        <v>0</v>
      </c>
      <c r="G283" s="304">
        <f>'v 40'!$L$20</f>
        <v>0.33333333333333331</v>
      </c>
      <c r="H283" s="44"/>
      <c r="I283" s="44"/>
      <c r="J283" s="46"/>
      <c r="K283" s="46"/>
    </row>
    <row r="284" spans="2:11" x14ac:dyDescent="0.2">
      <c r="B284" s="44"/>
      <c r="C284" s="48" t="s">
        <v>30</v>
      </c>
      <c r="D284" s="52">
        <f>'v 40'!$D$21</f>
        <v>0</v>
      </c>
      <c r="E284" s="52">
        <f>'v 40'!$E$21</f>
        <v>0</v>
      </c>
      <c r="F284" s="198">
        <f t="shared" si="4"/>
        <v>0</v>
      </c>
      <c r="G284" s="304">
        <f>'v 40'!$L$21</f>
        <v>0.33333333333333331</v>
      </c>
      <c r="H284" s="44"/>
      <c r="I284" s="44"/>
      <c r="J284" s="46"/>
      <c r="K284" s="46"/>
    </row>
    <row r="285" spans="2:11" x14ac:dyDescent="0.2">
      <c r="B285" s="44"/>
      <c r="C285" s="48" t="s">
        <v>33</v>
      </c>
      <c r="D285" s="52">
        <f>'v 40'!$D$22</f>
        <v>0</v>
      </c>
      <c r="E285" s="52">
        <f>'v 40'!$E$22</f>
        <v>0</v>
      </c>
      <c r="F285" s="198">
        <f t="shared" si="4"/>
        <v>0</v>
      </c>
      <c r="G285" s="304">
        <f>'v 40'!$L$22</f>
        <v>0</v>
      </c>
      <c r="H285" s="44"/>
      <c r="I285" s="44"/>
      <c r="J285" s="46"/>
      <c r="K285" s="46"/>
    </row>
    <row r="286" spans="2:11" x14ac:dyDescent="0.2">
      <c r="B286" s="44"/>
      <c r="C286" s="49" t="s">
        <v>34</v>
      </c>
      <c r="D286" s="50">
        <f>'v 40'!$D$23</f>
        <v>0</v>
      </c>
      <c r="E286" s="50">
        <f>'v 40'!$E$23</f>
        <v>0</v>
      </c>
      <c r="F286" s="198">
        <f t="shared" si="4"/>
        <v>0</v>
      </c>
      <c r="G286" s="304">
        <f>'v 40'!$L$23</f>
        <v>0</v>
      </c>
      <c r="H286" s="44"/>
      <c r="I286" s="44"/>
      <c r="J286" s="46"/>
      <c r="K286" s="46"/>
    </row>
    <row r="287" spans="2:11" x14ac:dyDescent="0.2">
      <c r="B287" s="47">
        <v>41</v>
      </c>
      <c r="C287" s="51" t="s">
        <v>39</v>
      </c>
      <c r="D287" s="53">
        <f>'v 41'!$D$17</f>
        <v>0</v>
      </c>
      <c r="E287" s="53">
        <f>'v 41'!$E$17</f>
        <v>0</v>
      </c>
      <c r="F287" s="198">
        <f t="shared" si="4"/>
        <v>0</v>
      </c>
      <c r="G287" s="304">
        <f>'v 41'!$L$17</f>
        <v>0.33333333333333331</v>
      </c>
      <c r="H287" s="44"/>
      <c r="I287" s="44"/>
      <c r="J287" s="46"/>
      <c r="K287" s="46"/>
    </row>
    <row r="288" spans="2:11" x14ac:dyDescent="0.2">
      <c r="B288" s="44"/>
      <c r="C288" s="48" t="s">
        <v>40</v>
      </c>
      <c r="D288" s="52">
        <f>'v 41'!$D$18</f>
        <v>0</v>
      </c>
      <c r="E288" s="52">
        <f>'v 41'!$E$18</f>
        <v>0</v>
      </c>
      <c r="F288" s="198">
        <f t="shared" si="4"/>
        <v>0</v>
      </c>
      <c r="G288" s="304">
        <f>'v 41'!$L$18</f>
        <v>0.33333333333333331</v>
      </c>
      <c r="H288" s="44"/>
      <c r="I288" s="44"/>
      <c r="J288" s="46"/>
      <c r="K288" s="46"/>
    </row>
    <row r="289" spans="2:11" x14ac:dyDescent="0.2">
      <c r="B289" s="44"/>
      <c r="C289" s="48" t="s">
        <v>41</v>
      </c>
      <c r="D289" s="52">
        <f>'v 41'!$D$19</f>
        <v>0</v>
      </c>
      <c r="E289" s="52">
        <f>'v 41'!$E$19</f>
        <v>0</v>
      </c>
      <c r="F289" s="198">
        <f t="shared" si="4"/>
        <v>0</v>
      </c>
      <c r="G289" s="304">
        <f>'v 41'!$L$19</f>
        <v>0.33333333333333331</v>
      </c>
      <c r="H289" s="44"/>
      <c r="I289" s="44"/>
      <c r="J289" s="46"/>
      <c r="K289" s="46"/>
    </row>
    <row r="290" spans="2:11" x14ac:dyDescent="0.2">
      <c r="B290" s="44"/>
      <c r="C290" s="48" t="s">
        <v>42</v>
      </c>
      <c r="D290" s="52">
        <f>'v 41'!$D$20</f>
        <v>0</v>
      </c>
      <c r="E290" s="52">
        <f>'v 41'!$E$20</f>
        <v>0</v>
      </c>
      <c r="F290" s="198">
        <f t="shared" si="4"/>
        <v>0</v>
      </c>
      <c r="G290" s="304">
        <f>'v 41'!$L$20</f>
        <v>0.33333333333333331</v>
      </c>
      <c r="H290" s="44"/>
      <c r="I290" s="44"/>
      <c r="J290" s="46"/>
      <c r="K290" s="46"/>
    </row>
    <row r="291" spans="2:11" x14ac:dyDescent="0.2">
      <c r="B291" s="44"/>
      <c r="C291" s="48" t="s">
        <v>30</v>
      </c>
      <c r="D291" s="52">
        <f>'v 41'!$D$21</f>
        <v>0</v>
      </c>
      <c r="E291" s="52">
        <f>'v 41'!$E$21</f>
        <v>0</v>
      </c>
      <c r="F291" s="198">
        <f t="shared" si="4"/>
        <v>0</v>
      </c>
      <c r="G291" s="304">
        <f>'v 41'!$L$21</f>
        <v>0.33333333333333331</v>
      </c>
      <c r="H291" s="44"/>
      <c r="I291" s="44"/>
      <c r="J291" s="46"/>
      <c r="K291" s="46"/>
    </row>
    <row r="292" spans="2:11" x14ac:dyDescent="0.2">
      <c r="B292" s="44"/>
      <c r="C292" s="48" t="s">
        <v>33</v>
      </c>
      <c r="D292" s="52">
        <f>'v 41'!$D$22</f>
        <v>0</v>
      </c>
      <c r="E292" s="52">
        <f>'v 41'!$E$22</f>
        <v>0</v>
      </c>
      <c r="F292" s="198">
        <f t="shared" si="4"/>
        <v>0</v>
      </c>
      <c r="G292" s="304">
        <f>'v 41'!$L$22</f>
        <v>0</v>
      </c>
      <c r="H292" s="44"/>
      <c r="I292" s="44"/>
      <c r="J292" s="46"/>
      <c r="K292" s="46"/>
    </row>
    <row r="293" spans="2:11" x14ac:dyDescent="0.2">
      <c r="B293" s="44"/>
      <c r="C293" s="49" t="s">
        <v>34</v>
      </c>
      <c r="D293" s="50">
        <f>'v 41'!$D$23</f>
        <v>0</v>
      </c>
      <c r="E293" s="50">
        <f>'v 41'!$E$23</f>
        <v>0</v>
      </c>
      <c r="F293" s="198">
        <f t="shared" si="4"/>
        <v>0</v>
      </c>
      <c r="G293" s="304">
        <f>'v 41'!$L$23</f>
        <v>0</v>
      </c>
      <c r="H293" s="44"/>
      <c r="I293" s="44"/>
      <c r="J293" s="46"/>
      <c r="K293" s="46"/>
    </row>
    <row r="294" spans="2:11" x14ac:dyDescent="0.2">
      <c r="B294" s="47">
        <v>42</v>
      </c>
      <c r="C294" s="51" t="s">
        <v>39</v>
      </c>
      <c r="D294" s="46">
        <f>'v 42'!$D$17</f>
        <v>0</v>
      </c>
      <c r="E294" s="46">
        <f>'v 42'!$E$17</f>
        <v>0</v>
      </c>
      <c r="F294" s="198">
        <f t="shared" si="4"/>
        <v>0</v>
      </c>
      <c r="G294" s="304">
        <f>'v 42'!$L$17</f>
        <v>0.33333333333333331</v>
      </c>
      <c r="H294" s="44"/>
      <c r="I294" s="44"/>
      <c r="J294" s="46"/>
      <c r="K294" s="46"/>
    </row>
    <row r="295" spans="2:11" x14ac:dyDescent="0.2">
      <c r="B295" s="44"/>
      <c r="C295" s="48" t="s">
        <v>40</v>
      </c>
      <c r="D295" s="46">
        <f>'v 42'!$D$18</f>
        <v>0</v>
      </c>
      <c r="E295" s="46">
        <f>'v 42'!$E$18</f>
        <v>0</v>
      </c>
      <c r="F295" s="198">
        <f t="shared" si="4"/>
        <v>0</v>
      </c>
      <c r="G295" s="304">
        <f>'v 42'!$L$18</f>
        <v>0.33333333333333331</v>
      </c>
      <c r="H295" s="44"/>
      <c r="I295" s="44"/>
      <c r="J295" s="46"/>
      <c r="K295" s="46"/>
    </row>
    <row r="296" spans="2:11" x14ac:dyDescent="0.2">
      <c r="B296" s="44"/>
      <c r="C296" s="48" t="s">
        <v>41</v>
      </c>
      <c r="D296" s="46">
        <f>'v 42'!$D$19</f>
        <v>0</v>
      </c>
      <c r="E296" s="46">
        <f>'v 42'!$E$19</f>
        <v>0</v>
      </c>
      <c r="F296" s="198">
        <f t="shared" si="4"/>
        <v>0</v>
      </c>
      <c r="G296" s="304">
        <f>'v 42'!$L$19</f>
        <v>0.33333333333333331</v>
      </c>
      <c r="H296" s="44"/>
      <c r="I296" s="44"/>
      <c r="J296" s="46"/>
      <c r="K296" s="46"/>
    </row>
    <row r="297" spans="2:11" x14ac:dyDescent="0.2">
      <c r="B297" s="44"/>
      <c r="C297" s="48" t="s">
        <v>42</v>
      </c>
      <c r="D297" s="46">
        <f>'v 42'!$D$20</f>
        <v>0</v>
      </c>
      <c r="E297" s="46">
        <f>'v 42'!$E$20</f>
        <v>0</v>
      </c>
      <c r="F297" s="198">
        <f t="shared" si="4"/>
        <v>0</v>
      </c>
      <c r="G297" s="304">
        <f>'v 42'!$L$20</f>
        <v>0.33333333333333331</v>
      </c>
      <c r="H297" s="44"/>
      <c r="I297" s="44"/>
      <c r="J297" s="46"/>
      <c r="K297" s="46"/>
    </row>
    <row r="298" spans="2:11" x14ac:dyDescent="0.2">
      <c r="B298" s="44"/>
      <c r="C298" s="48" t="s">
        <v>30</v>
      </c>
      <c r="D298" s="46">
        <f>'v 42'!$D$21</f>
        <v>0</v>
      </c>
      <c r="E298" s="46">
        <f>'v 42'!$E$21</f>
        <v>0</v>
      </c>
      <c r="F298" s="198">
        <f t="shared" si="4"/>
        <v>0</v>
      </c>
      <c r="G298" s="304">
        <f>'v 42'!$L$21</f>
        <v>0.33333333333333331</v>
      </c>
      <c r="H298" s="44"/>
      <c r="I298" s="44"/>
      <c r="J298" s="46"/>
      <c r="K298" s="46"/>
    </row>
    <row r="299" spans="2:11" x14ac:dyDescent="0.2">
      <c r="B299" s="44"/>
      <c r="C299" s="48" t="s">
        <v>33</v>
      </c>
      <c r="D299" s="46">
        <f>'v 42'!$D$22</f>
        <v>0</v>
      </c>
      <c r="E299" s="46">
        <f>'v 42'!$E$22</f>
        <v>0</v>
      </c>
      <c r="F299" s="198">
        <f t="shared" si="4"/>
        <v>0</v>
      </c>
      <c r="G299" s="304">
        <f>'v 42'!$L$22</f>
        <v>0</v>
      </c>
      <c r="H299" s="44"/>
      <c r="I299" s="44"/>
      <c r="J299" s="46"/>
      <c r="K299" s="46"/>
    </row>
    <row r="300" spans="2:11" x14ac:dyDescent="0.2">
      <c r="B300" s="44"/>
      <c r="C300" s="49" t="s">
        <v>34</v>
      </c>
      <c r="D300" s="46">
        <f>'v 42'!$D$23</f>
        <v>0</v>
      </c>
      <c r="E300" s="46">
        <f>'v 42'!$E$23</f>
        <v>0</v>
      </c>
      <c r="F300" s="198">
        <f t="shared" si="4"/>
        <v>0</v>
      </c>
      <c r="G300" s="304">
        <f>'v 42'!$L$23</f>
        <v>0</v>
      </c>
      <c r="H300" s="44"/>
      <c r="I300" s="44"/>
      <c r="J300" s="46"/>
      <c r="K300" s="46"/>
    </row>
    <row r="301" spans="2:11" x14ac:dyDescent="0.2">
      <c r="B301" s="47">
        <v>43</v>
      </c>
      <c r="C301" s="51" t="s">
        <v>39</v>
      </c>
      <c r="D301" s="52">
        <f>'v 43'!$D$17</f>
        <v>0</v>
      </c>
      <c r="E301" s="52">
        <f>'v 43'!$E$17</f>
        <v>0</v>
      </c>
      <c r="F301" s="198">
        <f t="shared" si="4"/>
        <v>0</v>
      </c>
      <c r="G301" s="304">
        <f>'v 43'!$L$17</f>
        <v>0.33333333333333331</v>
      </c>
      <c r="H301" s="44"/>
      <c r="I301" s="44"/>
      <c r="J301" s="46"/>
      <c r="K301" s="46"/>
    </row>
    <row r="302" spans="2:11" x14ac:dyDescent="0.2">
      <c r="B302" s="44"/>
      <c r="C302" s="48" t="s">
        <v>40</v>
      </c>
      <c r="D302" s="52">
        <f>'v 43'!$D$18</f>
        <v>0</v>
      </c>
      <c r="E302" s="52">
        <f>'v 43'!$E$18</f>
        <v>0</v>
      </c>
      <c r="F302" s="198">
        <f t="shared" si="4"/>
        <v>0</v>
      </c>
      <c r="G302" s="304">
        <f>'v 43'!$L$18</f>
        <v>0.33333333333333331</v>
      </c>
      <c r="H302" s="44"/>
      <c r="I302" s="44"/>
      <c r="J302" s="46"/>
      <c r="K302" s="46"/>
    </row>
    <row r="303" spans="2:11" x14ac:dyDescent="0.2">
      <c r="B303" s="44"/>
      <c r="C303" s="48" t="s">
        <v>41</v>
      </c>
      <c r="D303" s="52">
        <f>'v 43'!$D$19</f>
        <v>0</v>
      </c>
      <c r="E303" s="52">
        <f>'v 43'!$E$19</f>
        <v>0</v>
      </c>
      <c r="F303" s="198">
        <f t="shared" si="4"/>
        <v>0</v>
      </c>
      <c r="G303" s="304">
        <f>'v 43'!$L$19</f>
        <v>0.33333333333333331</v>
      </c>
      <c r="H303" s="44"/>
      <c r="I303" s="44"/>
      <c r="J303" s="46"/>
      <c r="K303" s="46"/>
    </row>
    <row r="304" spans="2:11" x14ac:dyDescent="0.2">
      <c r="B304" s="44"/>
      <c r="C304" s="48" t="s">
        <v>42</v>
      </c>
      <c r="D304" s="52">
        <f>'v 43'!$D$20</f>
        <v>0</v>
      </c>
      <c r="E304" s="52">
        <f>'v 43'!$E$20</f>
        <v>0</v>
      </c>
      <c r="F304" s="198">
        <f t="shared" si="4"/>
        <v>0</v>
      </c>
      <c r="G304" s="304">
        <f>'v 43'!$L$20</f>
        <v>0.33333333333333331</v>
      </c>
      <c r="H304" s="44"/>
      <c r="I304" s="44"/>
      <c r="J304" s="46"/>
      <c r="K304" s="46"/>
    </row>
    <row r="305" spans="2:11" x14ac:dyDescent="0.2">
      <c r="B305" s="44"/>
      <c r="C305" s="48" t="s">
        <v>30</v>
      </c>
      <c r="D305" s="52">
        <f>'v 43'!$D$21</f>
        <v>0</v>
      </c>
      <c r="E305" s="52">
        <f>'v 43'!$E$21</f>
        <v>0</v>
      </c>
      <c r="F305" s="198">
        <f t="shared" si="4"/>
        <v>0</v>
      </c>
      <c r="G305" s="304">
        <f>'v 43'!$L$21</f>
        <v>0.33333333333333331</v>
      </c>
      <c r="H305" s="44"/>
      <c r="I305" s="44"/>
      <c r="J305" s="46"/>
      <c r="K305" s="46"/>
    </row>
    <row r="306" spans="2:11" x14ac:dyDescent="0.2">
      <c r="B306" s="44"/>
      <c r="C306" s="48" t="s">
        <v>33</v>
      </c>
      <c r="D306" s="52">
        <f>'v 43'!$D$22</f>
        <v>0</v>
      </c>
      <c r="E306" s="52">
        <f>'v 43'!$E$22</f>
        <v>0</v>
      </c>
      <c r="F306" s="198">
        <f t="shared" si="4"/>
        <v>0</v>
      </c>
      <c r="G306" s="304">
        <f>'v 43'!$L$22</f>
        <v>0</v>
      </c>
      <c r="H306" s="44"/>
      <c r="I306" s="44"/>
      <c r="J306" s="46"/>
      <c r="K306" s="46"/>
    </row>
    <row r="307" spans="2:11" x14ac:dyDescent="0.2">
      <c r="B307" s="44"/>
      <c r="C307" s="49" t="s">
        <v>34</v>
      </c>
      <c r="D307" s="50">
        <f>'v 43'!$D$23</f>
        <v>0</v>
      </c>
      <c r="E307" s="50">
        <f>'v 43'!$E$23</f>
        <v>0</v>
      </c>
      <c r="F307" s="198">
        <f t="shared" si="4"/>
        <v>0</v>
      </c>
      <c r="G307" s="304">
        <f>'v 43'!$L$23</f>
        <v>0</v>
      </c>
      <c r="H307" s="44"/>
      <c r="I307" s="44"/>
      <c r="J307" s="46"/>
      <c r="K307" s="46"/>
    </row>
    <row r="308" spans="2:11" x14ac:dyDescent="0.2">
      <c r="B308" s="47">
        <v>44</v>
      </c>
      <c r="C308" s="51" t="s">
        <v>39</v>
      </c>
      <c r="D308" s="53">
        <f>'v 44'!$D$17</f>
        <v>0</v>
      </c>
      <c r="E308" s="53">
        <f>'v 44'!$E$17</f>
        <v>0</v>
      </c>
      <c r="F308" s="198">
        <f t="shared" si="4"/>
        <v>0</v>
      </c>
      <c r="G308" s="304">
        <f>'v 44'!$L$17</f>
        <v>0.33333333333333331</v>
      </c>
      <c r="H308" s="44"/>
      <c r="I308" s="44"/>
      <c r="J308" s="46"/>
      <c r="K308" s="46"/>
    </row>
    <row r="309" spans="2:11" x14ac:dyDescent="0.2">
      <c r="B309" s="44"/>
      <c r="C309" s="48" t="s">
        <v>40</v>
      </c>
      <c r="D309" s="52">
        <f>'v 44'!$D$18</f>
        <v>0</v>
      </c>
      <c r="E309" s="52">
        <f>'v 44'!$E$18</f>
        <v>0</v>
      </c>
      <c r="F309" s="198">
        <f t="shared" si="4"/>
        <v>0</v>
      </c>
      <c r="G309" s="304">
        <f>'v 44'!$L$18</f>
        <v>0.33333333333333331</v>
      </c>
      <c r="H309" s="44"/>
      <c r="I309" s="44"/>
      <c r="J309" s="46"/>
      <c r="K309" s="46"/>
    </row>
    <row r="310" spans="2:11" x14ac:dyDescent="0.2">
      <c r="B310" s="44"/>
      <c r="C310" s="48" t="s">
        <v>41</v>
      </c>
      <c r="D310" s="52">
        <f>'v 44'!$D$19</f>
        <v>0</v>
      </c>
      <c r="E310" s="52">
        <f>'v 44'!$E$19</f>
        <v>0</v>
      </c>
      <c r="F310" s="198">
        <f t="shared" si="4"/>
        <v>0</v>
      </c>
      <c r="G310" s="304">
        <f>'v 44'!$L$19</f>
        <v>0.33333333333333331</v>
      </c>
      <c r="H310" s="44"/>
      <c r="I310" s="44"/>
      <c r="J310" s="46"/>
      <c r="K310" s="46"/>
    </row>
    <row r="311" spans="2:11" x14ac:dyDescent="0.2">
      <c r="B311" s="44"/>
      <c r="C311" s="48" t="s">
        <v>42</v>
      </c>
      <c r="D311" s="52">
        <f>'v 44'!$D$20</f>
        <v>0</v>
      </c>
      <c r="E311" s="52">
        <f>'v 44'!$E$20</f>
        <v>0</v>
      </c>
      <c r="F311" s="198">
        <f t="shared" si="4"/>
        <v>0</v>
      </c>
      <c r="G311" s="304">
        <f>'v 44'!$L$20</f>
        <v>0.33333333333333331</v>
      </c>
      <c r="H311" s="44"/>
      <c r="I311" s="44"/>
      <c r="J311" s="46"/>
      <c r="K311" s="46"/>
    </row>
    <row r="312" spans="2:11" x14ac:dyDescent="0.2">
      <c r="B312" s="44"/>
      <c r="C312" s="48" t="s">
        <v>30</v>
      </c>
      <c r="D312" s="52">
        <f>'v 44'!$D$21</f>
        <v>0</v>
      </c>
      <c r="E312" s="52">
        <f>'v 44'!$E$21</f>
        <v>0</v>
      </c>
      <c r="F312" s="198">
        <f t="shared" si="4"/>
        <v>0</v>
      </c>
      <c r="G312" s="304">
        <f>'v 44'!$L$21</f>
        <v>0.16666666666666666</v>
      </c>
      <c r="H312" s="44"/>
      <c r="I312" s="44"/>
      <c r="J312" s="46"/>
      <c r="K312" s="46"/>
    </row>
    <row r="313" spans="2:11" x14ac:dyDescent="0.2">
      <c r="B313" s="44"/>
      <c r="C313" s="48" t="s">
        <v>33</v>
      </c>
      <c r="D313" s="52">
        <f>'v 44'!$D$22</f>
        <v>0</v>
      </c>
      <c r="E313" s="52">
        <f>'v 44'!$E$22</f>
        <v>0</v>
      </c>
      <c r="F313" s="198">
        <f t="shared" si="4"/>
        <v>0</v>
      </c>
      <c r="G313" s="304">
        <f>'v 44'!$L$22</f>
        <v>0</v>
      </c>
      <c r="H313" s="44"/>
      <c r="I313" s="44"/>
      <c r="J313" s="46"/>
      <c r="K313" s="46"/>
    </row>
    <row r="314" spans="2:11" x14ac:dyDescent="0.2">
      <c r="B314" s="44"/>
      <c r="C314" s="49" t="s">
        <v>34</v>
      </c>
      <c r="D314" s="50">
        <f>'v 44'!$D$23</f>
        <v>0</v>
      </c>
      <c r="E314" s="50">
        <f>'v 44'!$E$23</f>
        <v>0</v>
      </c>
      <c r="F314" s="198">
        <f t="shared" si="4"/>
        <v>0</v>
      </c>
      <c r="G314" s="304">
        <f>'v 44'!$L$23</f>
        <v>0</v>
      </c>
      <c r="H314" s="44"/>
      <c r="I314" s="44"/>
      <c r="J314" s="46"/>
      <c r="K314" s="46"/>
    </row>
    <row r="315" spans="2:11" x14ac:dyDescent="0.2">
      <c r="B315" s="47">
        <v>45</v>
      </c>
      <c r="C315" s="51" t="s">
        <v>39</v>
      </c>
      <c r="D315" s="53">
        <f>'v 45'!$D$17</f>
        <v>0</v>
      </c>
      <c r="E315" s="53">
        <f>'v 45'!$E$17</f>
        <v>0</v>
      </c>
      <c r="F315" s="198">
        <f t="shared" si="4"/>
        <v>0</v>
      </c>
      <c r="G315" s="304">
        <f>'v 45'!$L$17</f>
        <v>0.33333333333333331</v>
      </c>
      <c r="H315" s="44"/>
      <c r="I315" s="44"/>
      <c r="J315" s="46"/>
      <c r="K315" s="46"/>
    </row>
    <row r="316" spans="2:11" x14ac:dyDescent="0.2">
      <c r="B316" s="44"/>
      <c r="C316" s="48" t="s">
        <v>40</v>
      </c>
      <c r="D316" s="52">
        <f>'v 45'!$D$18</f>
        <v>0</v>
      </c>
      <c r="E316" s="52">
        <f>'v 45'!$E$18</f>
        <v>0</v>
      </c>
      <c r="F316" s="198">
        <f t="shared" si="4"/>
        <v>0</v>
      </c>
      <c r="G316" s="304">
        <f>'v 45'!$L$18</f>
        <v>0.33333333333333331</v>
      </c>
      <c r="H316" s="44"/>
      <c r="I316" s="44"/>
      <c r="J316" s="46"/>
      <c r="K316" s="46"/>
    </row>
    <row r="317" spans="2:11" x14ac:dyDescent="0.2">
      <c r="B317" s="44"/>
      <c r="C317" s="48" t="s">
        <v>41</v>
      </c>
      <c r="D317" s="52">
        <f>'v 45'!$D$19</f>
        <v>0</v>
      </c>
      <c r="E317" s="52">
        <f>'v 45'!$E$19</f>
        <v>0</v>
      </c>
      <c r="F317" s="198">
        <f t="shared" si="4"/>
        <v>0</v>
      </c>
      <c r="G317" s="304">
        <f>'v 45'!$L$19</f>
        <v>0.33333333333333331</v>
      </c>
      <c r="H317" s="44"/>
      <c r="I317" s="44"/>
      <c r="J317" s="46"/>
      <c r="K317" s="46"/>
    </row>
    <row r="318" spans="2:11" x14ac:dyDescent="0.2">
      <c r="B318" s="44"/>
      <c r="C318" s="48" t="s">
        <v>42</v>
      </c>
      <c r="D318" s="52">
        <f>'v 45'!$D$20</f>
        <v>0</v>
      </c>
      <c r="E318" s="52">
        <f>'v 45'!$E$20</f>
        <v>0</v>
      </c>
      <c r="F318" s="198">
        <f t="shared" si="4"/>
        <v>0</v>
      </c>
      <c r="G318" s="304">
        <f>'v 45'!$L$20</f>
        <v>0.33333333333333331</v>
      </c>
      <c r="H318" s="44"/>
      <c r="I318" s="44"/>
      <c r="J318" s="46"/>
      <c r="K318" s="46"/>
    </row>
    <row r="319" spans="2:11" x14ac:dyDescent="0.2">
      <c r="B319" s="44"/>
      <c r="C319" s="48" t="s">
        <v>30</v>
      </c>
      <c r="D319" s="52">
        <f>'v 45'!$D$21</f>
        <v>0</v>
      </c>
      <c r="E319" s="52">
        <f>'v 45'!$E$21</f>
        <v>0</v>
      </c>
      <c r="F319" s="198">
        <f t="shared" si="4"/>
        <v>0</v>
      </c>
      <c r="G319" s="304">
        <f>'v 45'!$L$21</f>
        <v>0.33333333333333331</v>
      </c>
      <c r="H319" s="44"/>
      <c r="I319" s="44"/>
      <c r="J319" s="46"/>
      <c r="K319" s="46"/>
    </row>
    <row r="320" spans="2:11" x14ac:dyDescent="0.2">
      <c r="B320" s="44"/>
      <c r="C320" s="48" t="s">
        <v>33</v>
      </c>
      <c r="D320" s="52">
        <f>'v 45'!$D$22</f>
        <v>0</v>
      </c>
      <c r="E320" s="52">
        <f>'v 45'!$E$22</f>
        <v>0</v>
      </c>
      <c r="F320" s="198">
        <f t="shared" si="4"/>
        <v>0</v>
      </c>
      <c r="G320" s="304">
        <f>'v 45'!$L$22</f>
        <v>0</v>
      </c>
      <c r="H320" s="44"/>
      <c r="I320" s="44"/>
      <c r="J320" s="46"/>
      <c r="K320" s="46"/>
    </row>
    <row r="321" spans="2:11" x14ac:dyDescent="0.2">
      <c r="B321" s="44"/>
      <c r="C321" s="49" t="s">
        <v>34</v>
      </c>
      <c r="D321" s="50">
        <f>'v 45'!$D$23</f>
        <v>0</v>
      </c>
      <c r="E321" s="50">
        <f>'v 45'!$E$23</f>
        <v>0</v>
      </c>
      <c r="F321" s="198">
        <f t="shared" si="4"/>
        <v>0</v>
      </c>
      <c r="G321" s="304">
        <f>'v 45'!$L$23</f>
        <v>0</v>
      </c>
      <c r="H321" s="44"/>
      <c r="I321" s="44"/>
      <c r="J321" s="46"/>
      <c r="K321" s="46"/>
    </row>
    <row r="322" spans="2:11" x14ac:dyDescent="0.2">
      <c r="B322" s="47">
        <v>46</v>
      </c>
      <c r="C322" s="51" t="s">
        <v>39</v>
      </c>
      <c r="D322" s="53">
        <f>'v 46'!$D$17</f>
        <v>0</v>
      </c>
      <c r="E322" s="53">
        <f>'v 46'!$E$17</f>
        <v>0</v>
      </c>
      <c r="F322" s="198">
        <f t="shared" si="4"/>
        <v>0</v>
      </c>
      <c r="G322" s="304">
        <f>'v 46'!$L$17</f>
        <v>0.33333333333333331</v>
      </c>
      <c r="H322" s="44"/>
      <c r="I322" s="44"/>
      <c r="J322" s="46"/>
      <c r="K322" s="46"/>
    </row>
    <row r="323" spans="2:11" x14ac:dyDescent="0.2">
      <c r="B323" s="44"/>
      <c r="C323" s="48" t="s">
        <v>40</v>
      </c>
      <c r="D323" s="52">
        <f>'v 46'!$D$18</f>
        <v>0</v>
      </c>
      <c r="E323" s="52">
        <f>'v 46'!$E$18</f>
        <v>0</v>
      </c>
      <c r="F323" s="198">
        <f t="shared" si="4"/>
        <v>0</v>
      </c>
      <c r="G323" s="304">
        <f>'v 46'!$L$18</f>
        <v>0.33333333333333331</v>
      </c>
      <c r="H323" s="44"/>
      <c r="I323" s="44"/>
      <c r="J323" s="46"/>
      <c r="K323" s="46"/>
    </row>
    <row r="324" spans="2:11" x14ac:dyDescent="0.2">
      <c r="B324" s="44"/>
      <c r="C324" s="48" t="s">
        <v>41</v>
      </c>
      <c r="D324" s="52">
        <f>'v 46'!$D$19</f>
        <v>0</v>
      </c>
      <c r="E324" s="52">
        <f>'v 46'!$E$19</f>
        <v>0</v>
      </c>
      <c r="F324" s="198">
        <f t="shared" si="4"/>
        <v>0</v>
      </c>
      <c r="G324" s="304">
        <f>'v 46'!$L$19</f>
        <v>0.33333333333333331</v>
      </c>
      <c r="H324" s="44"/>
      <c r="I324" s="44"/>
      <c r="J324" s="46"/>
      <c r="K324" s="46"/>
    </row>
    <row r="325" spans="2:11" x14ac:dyDescent="0.2">
      <c r="B325" s="44"/>
      <c r="C325" s="48" t="s">
        <v>42</v>
      </c>
      <c r="D325" s="52">
        <f>'v 46'!$D$20</f>
        <v>0</v>
      </c>
      <c r="E325" s="52">
        <f>'v 46'!$E$20</f>
        <v>0</v>
      </c>
      <c r="F325" s="198">
        <f t="shared" si="4"/>
        <v>0</v>
      </c>
      <c r="G325" s="304">
        <f>'v 46'!$L$20</f>
        <v>0.33333333333333331</v>
      </c>
      <c r="H325" s="44"/>
      <c r="I325" s="44"/>
      <c r="J325" s="46"/>
      <c r="K325" s="46"/>
    </row>
    <row r="326" spans="2:11" x14ac:dyDescent="0.2">
      <c r="B326" s="44"/>
      <c r="C326" s="48" t="s">
        <v>30</v>
      </c>
      <c r="D326" s="52">
        <f>'v 46'!$D$21</f>
        <v>0</v>
      </c>
      <c r="E326" s="52">
        <f>'v 46'!$E$21</f>
        <v>0</v>
      </c>
      <c r="F326" s="198">
        <f t="shared" si="4"/>
        <v>0</v>
      </c>
      <c r="G326" s="304">
        <f>'v 46'!$L$21</f>
        <v>0.33333333333333331</v>
      </c>
      <c r="H326" s="44"/>
      <c r="I326" s="44"/>
      <c r="J326" s="46"/>
      <c r="K326" s="46"/>
    </row>
    <row r="327" spans="2:11" x14ac:dyDescent="0.2">
      <c r="B327" s="44"/>
      <c r="C327" s="48" t="s">
        <v>33</v>
      </c>
      <c r="D327" s="52">
        <f>'v 46'!$D$22</f>
        <v>0</v>
      </c>
      <c r="E327" s="52">
        <f>'v 46'!$E$22</f>
        <v>0</v>
      </c>
      <c r="F327" s="198">
        <f t="shared" si="4"/>
        <v>0</v>
      </c>
      <c r="G327" s="304">
        <f>'v 46'!$L$22</f>
        <v>0</v>
      </c>
      <c r="H327" s="44"/>
      <c r="I327" s="44"/>
      <c r="J327" s="46"/>
      <c r="K327" s="46"/>
    </row>
    <row r="328" spans="2:11" x14ac:dyDescent="0.2">
      <c r="B328" s="44"/>
      <c r="C328" s="49" t="s">
        <v>34</v>
      </c>
      <c r="D328" s="50">
        <f>'v 46'!$D$23</f>
        <v>0</v>
      </c>
      <c r="E328" s="50">
        <f>'v 46'!$E$23</f>
        <v>0</v>
      </c>
      <c r="F328" s="198">
        <f t="shared" ref="F328:F370" si="5">E328-D328</f>
        <v>0</v>
      </c>
      <c r="G328" s="304">
        <f>'v 46'!$L$23</f>
        <v>0</v>
      </c>
      <c r="H328" s="44"/>
      <c r="I328" s="44"/>
      <c r="J328" s="46"/>
      <c r="K328" s="46"/>
    </row>
    <row r="329" spans="2:11" x14ac:dyDescent="0.2">
      <c r="B329" s="47">
        <v>47</v>
      </c>
      <c r="C329" s="51" t="s">
        <v>39</v>
      </c>
      <c r="D329" s="53">
        <f>'v 47'!$D$17</f>
        <v>0</v>
      </c>
      <c r="E329" s="53">
        <f>'v 47'!$E$17</f>
        <v>0</v>
      </c>
      <c r="F329" s="198">
        <f t="shared" si="5"/>
        <v>0</v>
      </c>
      <c r="G329" s="304">
        <f>'v 47'!$L$17</f>
        <v>0.33333333333333331</v>
      </c>
      <c r="H329" s="44"/>
      <c r="I329" s="44"/>
      <c r="J329" s="46"/>
      <c r="K329" s="46"/>
    </row>
    <row r="330" spans="2:11" x14ac:dyDescent="0.2">
      <c r="B330" s="44"/>
      <c r="C330" s="48" t="s">
        <v>40</v>
      </c>
      <c r="D330" s="52">
        <f>'v 47'!$D$18</f>
        <v>0</v>
      </c>
      <c r="E330" s="52">
        <f>'v 47'!$E$18</f>
        <v>0</v>
      </c>
      <c r="F330" s="198">
        <f t="shared" si="5"/>
        <v>0</v>
      </c>
      <c r="G330" s="304">
        <f>'v 47'!$L$18</f>
        <v>0.33333333333333331</v>
      </c>
      <c r="H330" s="44"/>
      <c r="I330" s="44"/>
      <c r="J330" s="46"/>
      <c r="K330" s="46"/>
    </row>
    <row r="331" spans="2:11" x14ac:dyDescent="0.2">
      <c r="B331" s="44"/>
      <c r="C331" s="48" t="s">
        <v>41</v>
      </c>
      <c r="D331" s="52">
        <f>'v 47'!$D$19</f>
        <v>0</v>
      </c>
      <c r="E331" s="52">
        <f>'v 47'!$E$19</f>
        <v>0</v>
      </c>
      <c r="F331" s="198">
        <f t="shared" si="5"/>
        <v>0</v>
      </c>
      <c r="G331" s="304">
        <f>'v 47'!$L$19</f>
        <v>0.33333333333333331</v>
      </c>
      <c r="H331" s="44"/>
      <c r="I331" s="44"/>
      <c r="J331" s="46"/>
      <c r="K331" s="46"/>
    </row>
    <row r="332" spans="2:11" x14ac:dyDescent="0.2">
      <c r="B332" s="44"/>
      <c r="C332" s="48" t="s">
        <v>42</v>
      </c>
      <c r="D332" s="52">
        <f>'v 47'!$D$20</f>
        <v>0</v>
      </c>
      <c r="E332" s="52">
        <f>'v 47'!$E$20</f>
        <v>0</v>
      </c>
      <c r="F332" s="198">
        <f t="shared" si="5"/>
        <v>0</v>
      </c>
      <c r="G332" s="304">
        <f>'v 47'!$L$20</f>
        <v>0.33333333333333331</v>
      </c>
      <c r="H332" s="44"/>
      <c r="I332" s="44"/>
      <c r="J332" s="46"/>
      <c r="K332" s="46"/>
    </row>
    <row r="333" spans="2:11" x14ac:dyDescent="0.2">
      <c r="B333" s="44"/>
      <c r="C333" s="48" t="s">
        <v>30</v>
      </c>
      <c r="D333" s="52">
        <f>'v 47'!$D$21</f>
        <v>0</v>
      </c>
      <c r="E333" s="52">
        <f>'v 47'!$E$21</f>
        <v>0</v>
      </c>
      <c r="F333" s="198">
        <f t="shared" si="5"/>
        <v>0</v>
      </c>
      <c r="G333" s="304">
        <f>'v 47'!$L$21</f>
        <v>0.33333333333333331</v>
      </c>
      <c r="H333" s="44"/>
      <c r="I333" s="44"/>
      <c r="J333" s="46"/>
      <c r="K333" s="46"/>
    </row>
    <row r="334" spans="2:11" x14ac:dyDescent="0.2">
      <c r="B334" s="44"/>
      <c r="C334" s="48" t="s">
        <v>33</v>
      </c>
      <c r="D334" s="52">
        <f>'v 47'!$D$22</f>
        <v>0</v>
      </c>
      <c r="E334" s="52">
        <f>'v 47'!$E$22</f>
        <v>0</v>
      </c>
      <c r="F334" s="198">
        <f t="shared" si="5"/>
        <v>0</v>
      </c>
      <c r="G334" s="304">
        <f>'v 47'!$L$22</f>
        <v>0</v>
      </c>
      <c r="H334" s="44"/>
      <c r="I334" s="44"/>
      <c r="J334" s="46"/>
      <c r="K334" s="46"/>
    </row>
    <row r="335" spans="2:11" x14ac:dyDescent="0.2">
      <c r="B335" s="44"/>
      <c r="C335" s="49" t="s">
        <v>34</v>
      </c>
      <c r="D335" s="50">
        <f>'v 47'!$D$23</f>
        <v>0</v>
      </c>
      <c r="E335" s="50">
        <f>'v 47'!$E$23</f>
        <v>0</v>
      </c>
      <c r="F335" s="198">
        <f t="shared" si="5"/>
        <v>0</v>
      </c>
      <c r="G335" s="304">
        <f>'v 47'!$L$23</f>
        <v>0</v>
      </c>
      <c r="H335" s="44"/>
      <c r="I335" s="44"/>
      <c r="J335" s="46"/>
      <c r="K335" s="46"/>
    </row>
    <row r="336" spans="2:11" x14ac:dyDescent="0.2">
      <c r="B336" s="47">
        <v>48</v>
      </c>
      <c r="C336" s="51" t="s">
        <v>39</v>
      </c>
      <c r="D336" s="53">
        <f>'v 48'!$D$17</f>
        <v>0</v>
      </c>
      <c r="E336" s="53">
        <f>'v 48'!$E$17</f>
        <v>0</v>
      </c>
      <c r="F336" s="198">
        <f t="shared" si="5"/>
        <v>0</v>
      </c>
      <c r="G336" s="304">
        <f>'v 48'!$L$17</f>
        <v>0.33333333333333331</v>
      </c>
      <c r="H336" s="44"/>
      <c r="I336" s="44"/>
      <c r="J336" s="46"/>
      <c r="K336" s="46"/>
    </row>
    <row r="337" spans="2:11" x14ac:dyDescent="0.2">
      <c r="B337" s="44"/>
      <c r="C337" s="48" t="s">
        <v>40</v>
      </c>
      <c r="D337" s="52">
        <f>'v 48'!$D$18</f>
        <v>0</v>
      </c>
      <c r="E337" s="52">
        <f>'v 48'!$E$18</f>
        <v>0</v>
      </c>
      <c r="F337" s="198">
        <f t="shared" si="5"/>
        <v>0</v>
      </c>
      <c r="G337" s="304">
        <f>'v 48'!$L$18</f>
        <v>0.33333333333333331</v>
      </c>
      <c r="H337" s="44"/>
      <c r="I337" s="44"/>
      <c r="J337" s="46"/>
      <c r="K337" s="46"/>
    </row>
    <row r="338" spans="2:11" x14ac:dyDescent="0.2">
      <c r="B338" s="44"/>
      <c r="C338" s="48" t="s">
        <v>41</v>
      </c>
      <c r="D338" s="52">
        <f>'v 48'!$D$19</f>
        <v>0</v>
      </c>
      <c r="E338" s="52">
        <f>'v 48'!$E$19</f>
        <v>0</v>
      </c>
      <c r="F338" s="198">
        <f t="shared" si="5"/>
        <v>0</v>
      </c>
      <c r="G338" s="304">
        <f>'v 48'!$L$19</f>
        <v>0.33333333333333331</v>
      </c>
      <c r="H338" s="44"/>
      <c r="I338" s="44"/>
      <c r="J338" s="46"/>
      <c r="K338" s="46"/>
    </row>
    <row r="339" spans="2:11" x14ac:dyDescent="0.2">
      <c r="B339" s="44"/>
      <c r="C339" s="48" t="s">
        <v>42</v>
      </c>
      <c r="D339" s="52">
        <f>'v 48'!$D$20</f>
        <v>0</v>
      </c>
      <c r="E339" s="52">
        <f>'v 48'!$E$20</f>
        <v>0</v>
      </c>
      <c r="F339" s="198">
        <f t="shared" si="5"/>
        <v>0</v>
      </c>
      <c r="G339" s="304">
        <f>'v 48'!$L$20</f>
        <v>0.33333333333333331</v>
      </c>
      <c r="H339" s="44"/>
      <c r="I339" s="44"/>
      <c r="J339" s="46"/>
      <c r="K339" s="46"/>
    </row>
    <row r="340" spans="2:11" x14ac:dyDescent="0.2">
      <c r="B340" s="44"/>
      <c r="C340" s="48" t="s">
        <v>30</v>
      </c>
      <c r="D340" s="52">
        <f>'v 48'!$D$21</f>
        <v>0</v>
      </c>
      <c r="E340" s="52">
        <f>'v 48'!$E$21</f>
        <v>0</v>
      </c>
      <c r="F340" s="198">
        <f t="shared" si="5"/>
        <v>0</v>
      </c>
      <c r="G340" s="304">
        <f>'v 48'!$L$21</f>
        <v>0.33333333333333331</v>
      </c>
      <c r="H340" s="44"/>
      <c r="I340" s="44"/>
      <c r="J340" s="46"/>
      <c r="K340" s="46"/>
    </row>
    <row r="341" spans="2:11" x14ac:dyDescent="0.2">
      <c r="B341" s="44"/>
      <c r="C341" s="48" t="s">
        <v>33</v>
      </c>
      <c r="D341" s="52">
        <f>'v 48'!$D$22</f>
        <v>0</v>
      </c>
      <c r="E341" s="52">
        <f>'v 48'!$E$22</f>
        <v>0</v>
      </c>
      <c r="F341" s="198">
        <f t="shared" si="5"/>
        <v>0</v>
      </c>
      <c r="G341" s="304">
        <f>'v 48'!$L$22</f>
        <v>0</v>
      </c>
      <c r="H341" s="44"/>
      <c r="I341" s="44"/>
      <c r="J341" s="46"/>
      <c r="K341" s="46"/>
    </row>
    <row r="342" spans="2:11" x14ac:dyDescent="0.2">
      <c r="B342" s="44"/>
      <c r="C342" s="49" t="s">
        <v>34</v>
      </c>
      <c r="D342" s="50">
        <f>'v 48'!$D$23</f>
        <v>0</v>
      </c>
      <c r="E342" s="50">
        <f>'v 48'!$E$23</f>
        <v>0</v>
      </c>
      <c r="F342" s="198">
        <f t="shared" si="5"/>
        <v>0</v>
      </c>
      <c r="G342" s="304">
        <f>'v 48'!$L$23</f>
        <v>0</v>
      </c>
      <c r="H342" s="44"/>
      <c r="I342" s="44"/>
      <c r="J342" s="46"/>
      <c r="K342" s="46"/>
    </row>
    <row r="343" spans="2:11" x14ac:dyDescent="0.2">
      <c r="B343" s="47">
        <v>49</v>
      </c>
      <c r="C343" s="51" t="s">
        <v>39</v>
      </c>
      <c r="D343" s="53">
        <f>'v 49'!$D$17</f>
        <v>0</v>
      </c>
      <c r="E343" s="53">
        <f>'v 49'!$E$17</f>
        <v>0</v>
      </c>
      <c r="F343" s="198">
        <f t="shared" si="5"/>
        <v>0</v>
      </c>
      <c r="G343" s="304">
        <f>'v 49'!$L$17</f>
        <v>0.33333333333333331</v>
      </c>
      <c r="H343" s="44"/>
      <c r="I343" s="44"/>
      <c r="J343" s="46"/>
      <c r="K343" s="46"/>
    </row>
    <row r="344" spans="2:11" x14ac:dyDescent="0.2">
      <c r="B344" s="44"/>
      <c r="C344" s="48" t="s">
        <v>40</v>
      </c>
      <c r="D344" s="52">
        <f>'v 49'!$D$18</f>
        <v>0</v>
      </c>
      <c r="E344" s="52">
        <f>'v 49'!$E$18</f>
        <v>0</v>
      </c>
      <c r="F344" s="198">
        <f t="shared" si="5"/>
        <v>0</v>
      </c>
      <c r="G344" s="304">
        <f>'v 49'!$L$18</f>
        <v>0.33333333333333331</v>
      </c>
      <c r="H344" s="44"/>
      <c r="I344" s="44"/>
      <c r="J344" s="46"/>
      <c r="K344" s="46"/>
    </row>
    <row r="345" spans="2:11" x14ac:dyDescent="0.2">
      <c r="B345" s="44"/>
      <c r="C345" s="48" t="s">
        <v>41</v>
      </c>
      <c r="D345" s="52">
        <f>'v 49'!$D$19</f>
        <v>0</v>
      </c>
      <c r="E345" s="52">
        <f>'v 49'!$E$19</f>
        <v>0</v>
      </c>
      <c r="F345" s="198">
        <f t="shared" si="5"/>
        <v>0</v>
      </c>
      <c r="G345" s="304">
        <f>'v 49'!$L$19</f>
        <v>0.33333333333333331</v>
      </c>
      <c r="H345" s="44"/>
      <c r="I345" s="44"/>
      <c r="J345" s="46"/>
      <c r="K345" s="46"/>
    </row>
    <row r="346" spans="2:11" x14ac:dyDescent="0.2">
      <c r="B346" s="44"/>
      <c r="C346" s="48" t="s">
        <v>42</v>
      </c>
      <c r="D346" s="52">
        <f>'v 49'!$D$20</f>
        <v>0</v>
      </c>
      <c r="E346" s="52">
        <f>'v 49'!$E$20</f>
        <v>0</v>
      </c>
      <c r="F346" s="198">
        <f t="shared" si="5"/>
        <v>0</v>
      </c>
      <c r="G346" s="304">
        <f>'v 49'!$L$20</f>
        <v>0.33333333333333331</v>
      </c>
      <c r="H346" s="44"/>
      <c r="I346" s="44"/>
      <c r="J346" s="46"/>
      <c r="K346" s="46"/>
    </row>
    <row r="347" spans="2:11" x14ac:dyDescent="0.2">
      <c r="B347" s="44"/>
      <c r="C347" s="48" t="s">
        <v>30</v>
      </c>
      <c r="D347" s="52">
        <f>'v 49'!$D$21</f>
        <v>0</v>
      </c>
      <c r="E347" s="52">
        <f>'v 49'!$E$21</f>
        <v>0</v>
      </c>
      <c r="F347" s="198">
        <f t="shared" si="5"/>
        <v>0</v>
      </c>
      <c r="G347" s="304">
        <f>'v 49'!$L$21</f>
        <v>0.33333333333333331</v>
      </c>
      <c r="H347" s="44"/>
      <c r="I347" s="44"/>
      <c r="J347" s="46"/>
      <c r="K347" s="46"/>
    </row>
    <row r="348" spans="2:11" x14ac:dyDescent="0.2">
      <c r="B348" s="44"/>
      <c r="C348" s="48" t="s">
        <v>33</v>
      </c>
      <c r="D348" s="52">
        <f>'v 49'!$D$22</f>
        <v>0</v>
      </c>
      <c r="E348" s="52">
        <f>'v 49'!$E$22</f>
        <v>0</v>
      </c>
      <c r="F348" s="198">
        <f t="shared" si="5"/>
        <v>0</v>
      </c>
      <c r="G348" s="304">
        <f>'v 49'!$L$22</f>
        <v>0</v>
      </c>
      <c r="H348" s="44"/>
      <c r="I348" s="44"/>
      <c r="J348" s="46"/>
      <c r="K348" s="46"/>
    </row>
    <row r="349" spans="2:11" x14ac:dyDescent="0.2">
      <c r="B349" s="44"/>
      <c r="C349" s="49" t="s">
        <v>34</v>
      </c>
      <c r="D349" s="50">
        <f>'v 49'!$D$23</f>
        <v>0</v>
      </c>
      <c r="E349" s="50">
        <f>'v 49'!$E$23</f>
        <v>0</v>
      </c>
      <c r="F349" s="198">
        <f t="shared" si="5"/>
        <v>0</v>
      </c>
      <c r="G349" s="304">
        <f>'v 49'!$L$23</f>
        <v>0</v>
      </c>
      <c r="H349" s="44"/>
      <c r="I349" s="44"/>
      <c r="J349" s="46"/>
      <c r="K349" s="46"/>
    </row>
    <row r="350" spans="2:11" x14ac:dyDescent="0.2">
      <c r="B350" s="47">
        <v>50</v>
      </c>
      <c r="C350" s="51" t="s">
        <v>39</v>
      </c>
      <c r="D350" s="53">
        <f>'v 50'!$D$17</f>
        <v>0</v>
      </c>
      <c r="E350" s="53">
        <f>'v 50'!$E$17</f>
        <v>0</v>
      </c>
      <c r="F350" s="198">
        <f t="shared" si="5"/>
        <v>0</v>
      </c>
      <c r="G350" s="304">
        <f>'v 50'!$L$17</f>
        <v>0.33333333333333331</v>
      </c>
      <c r="H350" s="44"/>
      <c r="I350" s="44"/>
      <c r="J350" s="46"/>
      <c r="K350" s="46"/>
    </row>
    <row r="351" spans="2:11" x14ac:dyDescent="0.2">
      <c r="B351" s="44"/>
      <c r="C351" s="48" t="s">
        <v>40</v>
      </c>
      <c r="D351" s="52">
        <f>'v 50'!$D$18</f>
        <v>0</v>
      </c>
      <c r="E351" s="52">
        <f>'v 50'!$E$18</f>
        <v>0</v>
      </c>
      <c r="F351" s="198">
        <f t="shared" si="5"/>
        <v>0</v>
      </c>
      <c r="G351" s="304">
        <f>'v 50'!$L$18</f>
        <v>0.33333333333333331</v>
      </c>
      <c r="H351" s="44"/>
      <c r="I351" s="44"/>
      <c r="J351" s="46"/>
      <c r="K351" s="46"/>
    </row>
    <row r="352" spans="2:11" x14ac:dyDescent="0.2">
      <c r="B352" s="44"/>
      <c r="C352" s="48" t="s">
        <v>41</v>
      </c>
      <c r="D352" s="52">
        <f>'v 50'!$D$19</f>
        <v>0</v>
      </c>
      <c r="E352" s="52">
        <f>'v 50'!$E$19</f>
        <v>0</v>
      </c>
      <c r="F352" s="198">
        <f t="shared" si="5"/>
        <v>0</v>
      </c>
      <c r="G352" s="304">
        <f>'v 50'!$L$19</f>
        <v>0.33333333333333331</v>
      </c>
      <c r="H352" s="44"/>
      <c r="I352" s="44"/>
      <c r="J352" s="46"/>
      <c r="K352" s="46"/>
    </row>
    <row r="353" spans="2:11" x14ac:dyDescent="0.2">
      <c r="B353" s="44"/>
      <c r="C353" s="48" t="s">
        <v>42</v>
      </c>
      <c r="D353" s="52">
        <f>'v 50'!$D$20</f>
        <v>0</v>
      </c>
      <c r="E353" s="52">
        <f>'v 50'!$E$20</f>
        <v>0</v>
      </c>
      <c r="F353" s="198">
        <f t="shared" si="5"/>
        <v>0</v>
      </c>
      <c r="G353" s="304">
        <f>'v 50'!$L$20</f>
        <v>0.33333333333333331</v>
      </c>
      <c r="H353" s="44"/>
      <c r="I353" s="44"/>
      <c r="J353" s="46"/>
      <c r="K353" s="46"/>
    </row>
    <row r="354" spans="2:11" x14ac:dyDescent="0.2">
      <c r="B354" s="44"/>
      <c r="C354" s="48" t="s">
        <v>30</v>
      </c>
      <c r="D354" s="52">
        <f>'v 50'!$D$21</f>
        <v>0</v>
      </c>
      <c r="E354" s="52">
        <f>'v 50'!$E$21</f>
        <v>0</v>
      </c>
      <c r="F354" s="198">
        <f t="shared" si="5"/>
        <v>0</v>
      </c>
      <c r="G354" s="304">
        <f>'v 50'!$L$21</f>
        <v>0.33333333333333331</v>
      </c>
      <c r="H354" s="44"/>
      <c r="I354" s="44"/>
      <c r="J354" s="46"/>
      <c r="K354" s="46"/>
    </row>
    <row r="355" spans="2:11" x14ac:dyDescent="0.2">
      <c r="B355" s="44"/>
      <c r="C355" s="48" t="s">
        <v>33</v>
      </c>
      <c r="D355" s="52">
        <f>'v 50'!$D$22</f>
        <v>0</v>
      </c>
      <c r="E355" s="52">
        <f>'v 50'!$E$22</f>
        <v>0</v>
      </c>
      <c r="F355" s="198">
        <f t="shared" si="5"/>
        <v>0</v>
      </c>
      <c r="G355" s="304">
        <f>'v 50'!$L$22</f>
        <v>0</v>
      </c>
      <c r="H355" s="44"/>
      <c r="I355" s="44"/>
      <c r="J355" s="46"/>
      <c r="K355" s="46"/>
    </row>
    <row r="356" spans="2:11" x14ac:dyDescent="0.2">
      <c r="B356" s="44"/>
      <c r="C356" s="49" t="s">
        <v>34</v>
      </c>
      <c r="D356" s="50">
        <f>'v 50'!$D$23</f>
        <v>0</v>
      </c>
      <c r="E356" s="50">
        <f>'v 50'!$E$23</f>
        <v>0</v>
      </c>
      <c r="F356" s="198">
        <f t="shared" si="5"/>
        <v>0</v>
      </c>
      <c r="G356" s="304">
        <f>'v 50'!$L$23</f>
        <v>0</v>
      </c>
      <c r="H356" s="44"/>
      <c r="I356" s="44"/>
      <c r="J356" s="46"/>
      <c r="K356" s="46"/>
    </row>
    <row r="357" spans="2:11" x14ac:dyDescent="0.2">
      <c r="B357" s="47">
        <v>51</v>
      </c>
      <c r="C357" s="51" t="s">
        <v>39</v>
      </c>
      <c r="D357" s="53">
        <f>'v 51'!$D$17</f>
        <v>0</v>
      </c>
      <c r="E357" s="53">
        <f>'v 51'!$E$17</f>
        <v>0</v>
      </c>
      <c r="F357" s="198">
        <f t="shared" si="5"/>
        <v>0</v>
      </c>
      <c r="G357" s="304">
        <f>'v 51'!$L$17</f>
        <v>0.33333333333333331</v>
      </c>
      <c r="H357" s="44"/>
      <c r="I357" s="44"/>
      <c r="J357" s="46"/>
      <c r="K357" s="46"/>
    </row>
    <row r="358" spans="2:11" x14ac:dyDescent="0.2">
      <c r="B358" s="44"/>
      <c r="C358" s="48" t="s">
        <v>40</v>
      </c>
      <c r="D358" s="52">
        <f>'v 51'!$D$18</f>
        <v>0</v>
      </c>
      <c r="E358" s="52">
        <f>'v 51'!$E$18</f>
        <v>0</v>
      </c>
      <c r="F358" s="198">
        <f t="shared" si="5"/>
        <v>0</v>
      </c>
      <c r="G358" s="304">
        <f>'v 51'!$L$18</f>
        <v>0.33333333333333331</v>
      </c>
      <c r="H358" s="44"/>
      <c r="I358" s="44"/>
      <c r="J358" s="46"/>
      <c r="K358" s="46"/>
    </row>
    <row r="359" spans="2:11" x14ac:dyDescent="0.2">
      <c r="B359" s="44"/>
      <c r="C359" s="48" t="s">
        <v>41</v>
      </c>
      <c r="D359" s="52">
        <f>'v 51'!$D$19</f>
        <v>0</v>
      </c>
      <c r="E359" s="52">
        <f>'v 51'!$E$19</f>
        <v>0</v>
      </c>
      <c r="F359" s="198">
        <f t="shared" si="5"/>
        <v>0</v>
      </c>
      <c r="G359" s="304">
        <f>'v 51'!$L$19</f>
        <v>0.33333333333333331</v>
      </c>
      <c r="H359" s="44"/>
      <c r="I359" s="44"/>
      <c r="J359" s="46"/>
      <c r="K359" s="46"/>
    </row>
    <row r="360" spans="2:11" x14ac:dyDescent="0.2">
      <c r="B360" s="44"/>
      <c r="C360" s="48" t="s">
        <v>42</v>
      </c>
      <c r="D360" s="52">
        <f>'v 51'!$D$20</f>
        <v>0</v>
      </c>
      <c r="E360" s="52">
        <f>'v 51'!$E$20</f>
        <v>0</v>
      </c>
      <c r="F360" s="198">
        <f t="shared" si="5"/>
        <v>0</v>
      </c>
      <c r="G360" s="304">
        <f>'v 51'!$L$20</f>
        <v>0.33333333333333331</v>
      </c>
      <c r="H360" s="44"/>
      <c r="I360" s="44"/>
      <c r="J360" s="46"/>
      <c r="K360" s="46"/>
    </row>
    <row r="361" spans="2:11" x14ac:dyDescent="0.2">
      <c r="B361" s="44"/>
      <c r="C361" s="48" t="s">
        <v>30</v>
      </c>
      <c r="D361" s="52">
        <f>'v 51'!$D$21</f>
        <v>0</v>
      </c>
      <c r="E361" s="52">
        <f>'v 51'!$E$21</f>
        <v>0</v>
      </c>
      <c r="F361" s="198">
        <f t="shared" si="5"/>
        <v>0</v>
      </c>
      <c r="G361" s="304">
        <f>'v 51'!$L$21</f>
        <v>0.16666666666666666</v>
      </c>
      <c r="H361" s="44"/>
      <c r="I361" s="44"/>
      <c r="J361" s="46"/>
      <c r="K361" s="46"/>
    </row>
    <row r="362" spans="2:11" x14ac:dyDescent="0.2">
      <c r="B362" s="44"/>
      <c r="C362" s="48" t="s">
        <v>33</v>
      </c>
      <c r="D362" s="52">
        <f>'v 51'!$D$22</f>
        <v>0</v>
      </c>
      <c r="E362" s="52">
        <f>'v 51'!$E$22</f>
        <v>0</v>
      </c>
      <c r="F362" s="198">
        <f t="shared" si="5"/>
        <v>0</v>
      </c>
      <c r="G362" s="304">
        <f>'v 51'!$L$22</f>
        <v>0</v>
      </c>
      <c r="H362" s="44"/>
      <c r="I362" s="44"/>
      <c r="J362" s="46"/>
      <c r="K362" s="46"/>
    </row>
    <row r="363" spans="2:11" x14ac:dyDescent="0.2">
      <c r="B363" s="44"/>
      <c r="C363" s="49" t="s">
        <v>34</v>
      </c>
      <c r="D363" s="50">
        <f>'v 51'!$D$23</f>
        <v>0</v>
      </c>
      <c r="E363" s="50">
        <f>'v 51'!$E$23</f>
        <v>0</v>
      </c>
      <c r="F363" s="198">
        <f t="shared" si="5"/>
        <v>0</v>
      </c>
      <c r="G363" s="304">
        <f>'v 51'!$L$23</f>
        <v>0</v>
      </c>
      <c r="H363" s="44"/>
      <c r="I363" s="44"/>
      <c r="J363" s="46"/>
      <c r="K363" s="46"/>
    </row>
    <row r="364" spans="2:11" x14ac:dyDescent="0.2">
      <c r="B364" s="47">
        <v>52</v>
      </c>
      <c r="C364" s="51" t="s">
        <v>39</v>
      </c>
      <c r="D364" s="53">
        <f>'v 52'!$D$17</f>
        <v>0</v>
      </c>
      <c r="E364" s="53">
        <f>'v 52'!$E$17</f>
        <v>0</v>
      </c>
      <c r="F364" s="198">
        <f t="shared" si="5"/>
        <v>0</v>
      </c>
      <c r="G364" s="304">
        <f>'v 52'!$L$17</f>
        <v>0</v>
      </c>
      <c r="H364" s="44"/>
      <c r="I364" s="44"/>
      <c r="J364" s="46"/>
      <c r="K364" s="46"/>
    </row>
    <row r="365" spans="2:11" x14ac:dyDescent="0.2">
      <c r="B365" s="44"/>
      <c r="C365" s="48" t="s">
        <v>40</v>
      </c>
      <c r="D365" s="52">
        <f>'v 52'!$D$18</f>
        <v>0</v>
      </c>
      <c r="E365" s="52">
        <f>'v 52'!$E$18</f>
        <v>0</v>
      </c>
      <c r="F365" s="198">
        <f t="shared" si="5"/>
        <v>0</v>
      </c>
      <c r="G365" s="304">
        <f>'v 52'!$L$18</f>
        <v>0.33333333333333331</v>
      </c>
      <c r="H365" s="44"/>
      <c r="I365" s="44"/>
      <c r="J365" s="46"/>
      <c r="K365" s="46"/>
    </row>
    <row r="366" spans="2:11" x14ac:dyDescent="0.2">
      <c r="B366" s="44"/>
      <c r="C366" s="48" t="s">
        <v>41</v>
      </c>
      <c r="D366" s="52">
        <f>'v 52'!$D$19</f>
        <v>0</v>
      </c>
      <c r="E366" s="52">
        <f>'v 52'!$E$19</f>
        <v>0</v>
      </c>
      <c r="F366" s="198">
        <f t="shared" si="5"/>
        <v>0</v>
      </c>
      <c r="G366" s="304">
        <f>'v 52'!$L$19</f>
        <v>0.33333333333333331</v>
      </c>
      <c r="H366" s="44"/>
      <c r="I366" s="44"/>
      <c r="J366" s="46"/>
      <c r="K366" s="46"/>
    </row>
    <row r="367" spans="2:11" x14ac:dyDescent="0.2">
      <c r="B367" s="44"/>
      <c r="C367" s="48" t="s">
        <v>42</v>
      </c>
      <c r="D367" s="52">
        <f>'v 52'!$D$20</f>
        <v>0</v>
      </c>
      <c r="E367" s="52">
        <f>'v 52'!$E$20</f>
        <v>0</v>
      </c>
      <c r="F367" s="198">
        <f t="shared" si="5"/>
        <v>0</v>
      </c>
      <c r="G367" s="304">
        <f>'v 52'!$L$20</f>
        <v>0.33333333333333331</v>
      </c>
      <c r="H367" s="44"/>
      <c r="I367" s="44"/>
      <c r="J367" s="46"/>
      <c r="K367" s="46"/>
    </row>
    <row r="368" spans="2:11" x14ac:dyDescent="0.2">
      <c r="B368" s="44"/>
      <c r="C368" s="48" t="s">
        <v>30</v>
      </c>
      <c r="D368" s="52">
        <f>'v 52'!$D$21</f>
        <v>0</v>
      </c>
      <c r="E368" s="52">
        <f>'v 52'!$E$21</f>
        <v>0</v>
      </c>
      <c r="F368" s="198">
        <f t="shared" si="5"/>
        <v>0</v>
      </c>
      <c r="G368" s="304">
        <f>'v 52'!$L$21</f>
        <v>0.33333333333333331</v>
      </c>
      <c r="H368" s="44"/>
      <c r="I368" s="44"/>
      <c r="J368" s="46"/>
      <c r="K368" s="46"/>
    </row>
    <row r="369" spans="2:11" x14ac:dyDescent="0.2">
      <c r="B369" s="44"/>
      <c r="C369" s="48" t="s">
        <v>33</v>
      </c>
      <c r="D369" s="52">
        <f>'v 52'!$D$22</f>
        <v>0</v>
      </c>
      <c r="E369" s="52">
        <f>'v 52'!$E$22</f>
        <v>0</v>
      </c>
      <c r="F369" s="198">
        <f t="shared" si="5"/>
        <v>0</v>
      </c>
      <c r="G369" s="304">
        <f>'v 52'!$L$22</f>
        <v>0</v>
      </c>
      <c r="H369" s="44"/>
      <c r="I369" s="44"/>
      <c r="J369" s="46"/>
      <c r="K369" s="46"/>
    </row>
    <row r="370" spans="2:11" x14ac:dyDescent="0.2">
      <c r="B370" s="44"/>
      <c r="C370" s="49" t="s">
        <v>34</v>
      </c>
      <c r="D370" s="50">
        <f>'v 52'!$D$23</f>
        <v>0</v>
      </c>
      <c r="E370" s="50">
        <f>'v 52'!$E$23</f>
        <v>0</v>
      </c>
      <c r="F370" s="198">
        <f t="shared" si="5"/>
        <v>0</v>
      </c>
      <c r="G370" s="304">
        <f>'v 52'!$L$23</f>
        <v>0</v>
      </c>
      <c r="H370" s="44"/>
      <c r="I370" s="44"/>
      <c r="J370" s="46"/>
      <c r="K370" s="46"/>
    </row>
    <row r="371" spans="2:11" x14ac:dyDescent="0.2">
      <c r="B371" s="47">
        <v>53</v>
      </c>
      <c r="C371" s="51" t="s">
        <v>39</v>
      </c>
      <c r="D371" s="53" t="e">
        <f>#REF!</f>
        <v>#REF!</v>
      </c>
      <c r="E371" s="53" t="e">
        <f>#REF!</f>
        <v>#REF!</v>
      </c>
      <c r="F371" s="198" t="e">
        <f t="shared" ref="F371:F377" si="6">E371-D371</f>
        <v>#REF!</v>
      </c>
      <c r="G371" s="304" t="e">
        <f>#REF!</f>
        <v>#REF!</v>
      </c>
      <c r="H371" s="44"/>
      <c r="I371" s="44"/>
      <c r="J371" s="46"/>
      <c r="K371" s="46"/>
    </row>
    <row r="372" spans="2:11" x14ac:dyDescent="0.2">
      <c r="B372" s="44"/>
      <c r="C372" s="48" t="s">
        <v>40</v>
      </c>
      <c r="D372" s="52" t="e">
        <f>#REF!</f>
        <v>#REF!</v>
      </c>
      <c r="E372" s="52" t="e">
        <f>#REF!</f>
        <v>#REF!</v>
      </c>
      <c r="F372" s="198" t="e">
        <f t="shared" si="6"/>
        <v>#REF!</v>
      </c>
      <c r="G372" s="304" t="e">
        <f>#REF!</f>
        <v>#REF!</v>
      </c>
      <c r="H372" s="44"/>
      <c r="I372" s="44"/>
      <c r="J372" s="46"/>
      <c r="K372" s="46"/>
    </row>
    <row r="373" spans="2:11" x14ac:dyDescent="0.2">
      <c r="B373" s="44"/>
      <c r="C373" s="48" t="s">
        <v>41</v>
      </c>
      <c r="D373" s="52" t="e">
        <f>#REF!</f>
        <v>#REF!</v>
      </c>
      <c r="E373" s="52" t="e">
        <f>#REF!</f>
        <v>#REF!</v>
      </c>
      <c r="F373" s="198" t="e">
        <f t="shared" si="6"/>
        <v>#REF!</v>
      </c>
      <c r="G373" s="304" t="e">
        <f>#REF!</f>
        <v>#REF!</v>
      </c>
      <c r="H373" s="44"/>
      <c r="I373" s="44"/>
      <c r="J373" s="46"/>
      <c r="K373" s="46"/>
    </row>
    <row r="374" spans="2:11" x14ac:dyDescent="0.2">
      <c r="B374" s="44"/>
      <c r="C374" s="48" t="s">
        <v>42</v>
      </c>
      <c r="D374" s="52" t="e">
        <f>#REF!</f>
        <v>#REF!</v>
      </c>
      <c r="E374" s="52" t="e">
        <f>#REF!</f>
        <v>#REF!</v>
      </c>
      <c r="F374" s="198" t="e">
        <f t="shared" si="6"/>
        <v>#REF!</v>
      </c>
      <c r="G374" s="304" t="e">
        <f>#REF!</f>
        <v>#REF!</v>
      </c>
      <c r="H374" s="44"/>
      <c r="I374" s="44"/>
      <c r="J374" s="46"/>
      <c r="K374" s="46"/>
    </row>
    <row r="375" spans="2:11" x14ac:dyDescent="0.2">
      <c r="B375" s="44"/>
      <c r="C375" s="48" t="s">
        <v>30</v>
      </c>
      <c r="D375" s="52" t="e">
        <f>#REF!</f>
        <v>#REF!</v>
      </c>
      <c r="E375" s="52" t="e">
        <f>#REF!</f>
        <v>#REF!</v>
      </c>
      <c r="F375" s="198" t="e">
        <f t="shared" si="6"/>
        <v>#REF!</v>
      </c>
      <c r="G375" s="304" t="e">
        <f>#REF!</f>
        <v>#REF!</v>
      </c>
      <c r="H375" s="44"/>
      <c r="I375" s="44"/>
      <c r="J375" s="46"/>
      <c r="K375" s="46"/>
    </row>
    <row r="376" spans="2:11" x14ac:dyDescent="0.2">
      <c r="B376" s="44"/>
      <c r="C376" s="48" t="s">
        <v>33</v>
      </c>
      <c r="D376" s="52" t="e">
        <f>#REF!</f>
        <v>#REF!</v>
      </c>
      <c r="E376" s="52" t="e">
        <f>#REF!</f>
        <v>#REF!</v>
      </c>
      <c r="F376" s="198" t="e">
        <f t="shared" si="6"/>
        <v>#REF!</v>
      </c>
      <c r="G376" s="304" t="e">
        <f>#REF!</f>
        <v>#REF!</v>
      </c>
      <c r="H376" s="44"/>
    </row>
    <row r="377" spans="2:11" x14ac:dyDescent="0.2">
      <c r="B377" s="44"/>
      <c r="C377" s="49" t="s">
        <v>34</v>
      </c>
      <c r="D377" s="50" t="e">
        <f>#REF!</f>
        <v>#REF!</v>
      </c>
      <c r="E377" s="50" t="e">
        <f>#REF!</f>
        <v>#REF!</v>
      </c>
      <c r="F377" s="198" t="e">
        <f t="shared" si="6"/>
        <v>#REF!</v>
      </c>
      <c r="G377" s="304" t="e">
        <f>#REF!</f>
        <v>#REF!</v>
      </c>
      <c r="H377" s="44"/>
    </row>
    <row r="378" spans="2:11" x14ac:dyDescent="0.2">
      <c r="D378" s="3"/>
      <c r="E378" s="3"/>
    </row>
    <row r="379" spans="2:11" x14ac:dyDescent="0.2">
      <c r="D379" s="3"/>
      <c r="E379" s="3"/>
    </row>
    <row r="380" spans="2:11" x14ac:dyDescent="0.2">
      <c r="D380" s="3"/>
      <c r="E380" s="3"/>
    </row>
    <row r="381" spans="2:11" x14ac:dyDescent="0.2">
      <c r="D381" s="3"/>
      <c r="E381" s="3"/>
    </row>
    <row r="382" spans="2:11" x14ac:dyDescent="0.2">
      <c r="D382" s="3"/>
      <c r="E382" s="3"/>
    </row>
    <row r="383" spans="2:11" x14ac:dyDescent="0.2">
      <c r="D383" s="3"/>
      <c r="E383" s="3"/>
    </row>
    <row r="384" spans="2:11" x14ac:dyDescent="0.2">
      <c r="D384" s="3"/>
      <c r="E384" s="3"/>
    </row>
  </sheetData>
  <mergeCells count="1">
    <mergeCell ref="A1:F1"/>
  </mergeCells>
  <phoneticPr fontId="4" type="noConversion"/>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3</v>
      </c>
      <c r="F12" s="364"/>
      <c r="G12" s="434" t="str">
        <f>TEXT(firstday+(E12*7-7),format) &amp; " - " &amp; TEXT(firstday+(E12*7-1),format)</f>
        <v>17 januari - 23 januari</v>
      </c>
      <c r="H12" s="374"/>
      <c r="I12" s="374"/>
      <c r="J12" s="374"/>
      <c r="K12" s="435"/>
      <c r="L12" s="433"/>
      <c r="M12" s="363"/>
      <c r="N12" s="363"/>
      <c r="O12" s="363"/>
      <c r="P12" s="364"/>
      <c r="Q12" s="99"/>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17 jan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18 jan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19 jan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20 jan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21 jan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22 jan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23 jan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2'!N30</f>
        <v>0</v>
      </c>
      <c r="O27" s="63">
        <f>'v 2'!O30</f>
        <v>0</v>
      </c>
      <c r="P27" s="58">
        <f>'v 2'!P30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11"/>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17 jan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18 jan</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19 jan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101"/>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20 jan</v>
      </c>
      <c r="D39" s="471"/>
      <c r="E39" s="472"/>
      <c r="F39" s="472"/>
      <c r="G39" s="472"/>
      <c r="H39" s="472"/>
      <c r="I39" s="472"/>
      <c r="J39" s="472"/>
      <c r="K39" s="472"/>
      <c r="L39" s="472"/>
      <c r="M39" s="472"/>
      <c r="N39" s="472"/>
      <c r="O39" s="472"/>
      <c r="P39" s="473"/>
      <c r="Q39" s="101"/>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101"/>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21 jan</v>
      </c>
      <c r="D41" s="474"/>
      <c r="E41" s="466"/>
      <c r="F41" s="466"/>
      <c r="G41" s="466"/>
      <c r="H41" s="466"/>
      <c r="I41" s="466"/>
      <c r="J41" s="466"/>
      <c r="K41" s="466"/>
      <c r="L41" s="466"/>
      <c r="M41" s="466"/>
      <c r="N41" s="466"/>
      <c r="O41" s="466"/>
      <c r="P41" s="467"/>
      <c r="Q41" s="101"/>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ht="14.1" customHeight="1" x14ac:dyDescent="0.2">
      <c r="A43" s="115"/>
      <c r="B43" s="144"/>
      <c r="C43" s="437" t="str">
        <f>C22</f>
        <v>lör 22 jan</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ht="14.1" customHeight="1" x14ac:dyDescent="0.2">
      <c r="A45" s="115"/>
      <c r="B45" s="100"/>
      <c r="C45" s="437" t="str">
        <f>C23</f>
        <v>sön 23 jan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s="1" customFormat="1" ht="14.1" customHeight="1"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ht="14.1" customHeight="1" x14ac:dyDescent="0.2">
      <c r="A48" s="115"/>
      <c r="B48" s="100"/>
      <c r="C48" s="8"/>
      <c r="D48" s="4"/>
      <c r="E48" s="4"/>
      <c r="F48" s="4"/>
      <c r="G48" s="4"/>
      <c r="H48" s="4"/>
      <c r="I48" s="6"/>
      <c r="J48" s="4"/>
      <c r="K48" s="4"/>
      <c r="L48" s="6"/>
      <c r="M48" s="27"/>
      <c r="N48" s="6"/>
      <c r="O48" s="6"/>
      <c r="P48" s="28"/>
      <c r="Q48" s="88"/>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s="1" customFormat="1" ht="14.1" customHeight="1" x14ac:dyDescent="0.2">
      <c r="A49" s="115"/>
      <c r="B49" s="100"/>
      <c r="C49" s="8"/>
      <c r="D49" s="4"/>
      <c r="E49" s="4"/>
      <c r="F49" s="4"/>
      <c r="G49" s="4"/>
      <c r="H49" s="4"/>
      <c r="I49" s="6"/>
      <c r="J49" s="4"/>
      <c r="K49" s="4"/>
      <c r="L49" s="6"/>
      <c r="M49" s="27"/>
      <c r="N49" s="6"/>
      <c r="O49" s="6"/>
      <c r="P49" s="28"/>
      <c r="Q49" s="88"/>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ht="14.1" customHeight="1" x14ac:dyDescent="0.2">
      <c r="A50" s="115"/>
      <c r="B50" s="100"/>
      <c r="C50" s="4"/>
      <c r="D50" s="4"/>
      <c r="E50" s="54"/>
      <c r="F50" s="4"/>
      <c r="G50" s="4"/>
      <c r="H50" s="4"/>
      <c r="I50" s="6"/>
      <c r="J50" s="4"/>
      <c r="K50" s="4"/>
      <c r="L50" s="6"/>
      <c r="M50" s="6"/>
      <c r="N50" s="6"/>
      <c r="O50" s="6"/>
      <c r="P50" s="9"/>
      <c r="Q50" s="88"/>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8"/>
      <c r="D51" s="4"/>
      <c r="E51" s="4"/>
      <c r="F51" s="4"/>
      <c r="G51" s="4"/>
      <c r="H51" s="4"/>
      <c r="I51" s="6"/>
      <c r="J51" s="4"/>
      <c r="K51" s="4"/>
      <c r="L51" s="6"/>
      <c r="M51" s="27"/>
      <c r="N51" s="6"/>
      <c r="O51" s="6"/>
      <c r="P51" s="28"/>
      <c r="Q51" s="88"/>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4"/>
      <c r="H52" s="4"/>
      <c r="I52" s="6"/>
      <c r="J52" s="4"/>
      <c r="K52" s="4"/>
      <c r="L52" s="6"/>
      <c r="M52" s="27"/>
      <c r="N52" s="6"/>
      <c r="O52" s="6"/>
      <c r="P52" s="6"/>
      <c r="Q52" s="1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6"/>
      <c r="H53" s="6"/>
      <c r="I53" s="27"/>
      <c r="J53" s="4"/>
      <c r="K53" s="4"/>
      <c r="L53" s="6"/>
      <c r="M53" s="27"/>
      <c r="N53" s="27"/>
      <c r="O53" s="27"/>
      <c r="P53" s="6"/>
      <c r="Q53" s="1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28"/>
      <c r="H54" s="28"/>
      <c r="I54" s="27"/>
      <c r="J54" s="4"/>
      <c r="K54" s="4"/>
      <c r="L54" s="6"/>
      <c r="M54" s="26"/>
      <c r="N54" s="27"/>
      <c r="O54" s="27"/>
      <c r="P54" s="6"/>
      <c r="Q54" s="1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28"/>
      <c r="D55" s="4"/>
      <c r="E55" s="54"/>
      <c r="F55" s="4"/>
      <c r="G55" s="9"/>
      <c r="H55" s="9"/>
      <c r="I55" s="28"/>
      <c r="J55" s="4"/>
      <c r="K55" s="4"/>
      <c r="L55" s="6"/>
      <c r="M55" s="28"/>
      <c r="N55" s="28"/>
      <c r="O55" s="28"/>
      <c r="P55" s="6"/>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8"/>
      <c r="D56" s="4"/>
      <c r="E56" s="4"/>
      <c r="F56" s="4"/>
      <c r="G56" s="28"/>
      <c r="H56" s="28"/>
      <c r="I56" s="27"/>
      <c r="J56" s="4"/>
      <c r="K56" s="4"/>
      <c r="L56" s="6"/>
      <c r="M56" s="26"/>
      <c r="N56" s="27"/>
      <c r="O56" s="27"/>
      <c r="P56" s="6"/>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8"/>
      <c r="D57" s="4"/>
      <c r="E57" s="4"/>
      <c r="F57" s="4"/>
      <c r="G57" s="28"/>
      <c r="H57" s="6"/>
      <c r="I57" s="6"/>
      <c r="J57" s="4"/>
      <c r="K57" s="4"/>
      <c r="L57" s="6"/>
      <c r="M57" s="28"/>
      <c r="N57" s="6"/>
      <c r="O57" s="6"/>
      <c r="P57" s="6"/>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8"/>
      <c r="D58" s="4"/>
      <c r="E58" s="4"/>
      <c r="F58" s="4"/>
      <c r="G58" s="4"/>
      <c r="H58" s="4"/>
      <c r="I58" s="6"/>
      <c r="J58" s="4"/>
      <c r="K58" s="4"/>
      <c r="L58" s="4"/>
      <c r="M58" s="6"/>
      <c r="N58" s="6"/>
      <c r="O58" s="4"/>
      <c r="P58" s="4"/>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4"/>
      <c r="D59" s="4"/>
      <c r="E59" s="4"/>
      <c r="F59" s="4"/>
      <c r="G59" s="8"/>
      <c r="H59" s="8"/>
      <c r="I59" s="6"/>
      <c r="J59" s="4"/>
      <c r="K59" s="4"/>
      <c r="L59" s="4"/>
      <c r="M59" s="6"/>
      <c r="N59" s="6"/>
      <c r="O59" s="4"/>
      <c r="P59" s="4"/>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4"/>
      <c r="D60" s="4"/>
      <c r="E60" s="4"/>
      <c r="F60" s="28"/>
      <c r="G60" s="28"/>
      <c r="H60" s="2"/>
      <c r="I60" s="2"/>
      <c r="J60" s="2"/>
      <c r="K60" s="2"/>
      <c r="L60" s="2"/>
      <c r="M60" s="2"/>
      <c r="N60" s="2"/>
      <c r="O60" s="2"/>
      <c r="P60" s="2"/>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4"/>
      <c r="D61" s="4"/>
      <c r="E61" s="4"/>
      <c r="F61" s="28"/>
      <c r="G61" s="28"/>
      <c r="H61" s="2"/>
      <c r="I61" s="2"/>
      <c r="J61" s="2"/>
      <c r="K61" s="2"/>
      <c r="L61" s="2"/>
      <c r="M61" s="2"/>
      <c r="N61" s="2"/>
      <c r="O61" s="2"/>
      <c r="P61" s="2"/>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29"/>
      <c r="D62" s="28"/>
      <c r="E62" s="28"/>
      <c r="F62" s="28"/>
      <c r="G62" s="28"/>
      <c r="H62" s="2"/>
      <c r="I62" s="2"/>
      <c r="J62" s="2"/>
      <c r="K62" s="2"/>
      <c r="L62" s="2"/>
      <c r="M62" s="2"/>
      <c r="N62" s="2"/>
      <c r="O62" s="2"/>
      <c r="P62" s="2"/>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28"/>
      <c r="D63" s="28"/>
      <c r="E63" s="28"/>
      <c r="F63" s="28"/>
      <c r="G63" s="28"/>
      <c r="H63" s="28"/>
      <c r="I63" s="27"/>
      <c r="J63" s="27"/>
      <c r="K63" s="27"/>
      <c r="L63" s="28"/>
      <c r="M63" s="27"/>
      <c r="N63" s="27"/>
      <c r="O63" s="27"/>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100"/>
      <c r="C64" s="102"/>
      <c r="D64" s="102"/>
      <c r="E64" s="102"/>
      <c r="F64" s="102"/>
      <c r="G64" s="102"/>
      <c r="H64" s="102"/>
      <c r="I64" s="102"/>
      <c r="J64" s="27"/>
      <c r="K64" s="27"/>
      <c r="L64" s="28"/>
      <c r="M64" s="102"/>
      <c r="N64" s="102"/>
      <c r="O64" s="27"/>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100"/>
      <c r="C65" s="102"/>
      <c r="D65" s="102"/>
      <c r="E65" s="102"/>
      <c r="F65" s="102"/>
      <c r="G65" s="102"/>
      <c r="H65" s="102"/>
      <c r="I65" s="102"/>
      <c r="J65" s="29"/>
      <c r="K65" s="29"/>
      <c r="L65" s="28"/>
      <c r="M65" s="102"/>
      <c r="N65" s="102"/>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100"/>
      <c r="C66" s="103"/>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100"/>
      <c r="C67" s="102"/>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2"/>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102"/>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102"/>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30"/>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104"/>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28"/>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8"/>
      <c r="D74" s="30"/>
      <c r="E74" s="30"/>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02"/>
      <c r="D75" s="30"/>
      <c r="E75" s="28"/>
      <c r="F75" s="28"/>
      <c r="G75" s="30"/>
      <c r="H75" s="30"/>
      <c r="I75" s="29"/>
      <c r="J75" s="29"/>
      <c r="K75" s="29"/>
      <c r="L75" s="28"/>
      <c r="M75" s="29"/>
      <c r="N75" s="29"/>
      <c r="O75" s="29"/>
      <c r="P75" s="28"/>
      <c r="Q75" s="101"/>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30"/>
      <c r="D76" s="30"/>
      <c r="E76" s="13"/>
      <c r="F76" s="30"/>
      <c r="G76" s="30"/>
      <c r="H76" s="30"/>
      <c r="I76" s="29"/>
      <c r="J76" s="29"/>
      <c r="K76" s="29"/>
      <c r="L76" s="28"/>
      <c r="M76" s="29"/>
      <c r="N76" s="29"/>
      <c r="O76" s="29"/>
      <c r="P76" s="28"/>
      <c r="Q76" s="101"/>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28"/>
      <c r="D77" s="28"/>
      <c r="E77" s="28"/>
      <c r="F77" s="28"/>
      <c r="G77" s="28"/>
      <c r="H77" s="28"/>
      <c r="I77" s="27"/>
      <c r="J77" s="27"/>
      <c r="K77" s="27"/>
      <c r="L77" s="28"/>
      <c r="M77" s="27"/>
      <c r="N77" s="27"/>
      <c r="O77" s="27"/>
      <c r="P77" s="28"/>
      <c r="Q77" s="101"/>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28"/>
      <c r="D78" s="28"/>
      <c r="E78" s="28"/>
      <c r="F78" s="28"/>
      <c r="G78" s="28"/>
      <c r="H78" s="28"/>
      <c r="I78" s="27"/>
      <c r="J78" s="27"/>
      <c r="K78" s="27"/>
      <c r="L78" s="28"/>
      <c r="M78" s="27"/>
      <c r="N78" s="27"/>
      <c r="O78" s="27"/>
      <c r="P78" s="28"/>
      <c r="Q78" s="101"/>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28"/>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3"/>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13"/>
      <c r="D83" s="13"/>
      <c r="E83" s="13"/>
      <c r="F83" s="13"/>
      <c r="G83" s="13"/>
      <c r="H83" s="13"/>
      <c r="I83" s="14"/>
      <c r="J83" s="14"/>
      <c r="K83" s="14"/>
      <c r="L83" s="13"/>
      <c r="M83" s="14"/>
      <c r="N83" s="14"/>
      <c r="O83" s="14"/>
      <c r="P83" s="13"/>
      <c r="Q83" s="105"/>
      <c r="R83" s="119"/>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3"/>
      <c r="D84" s="13"/>
      <c r="E84" s="13"/>
      <c r="F84" s="13"/>
      <c r="G84" s="13"/>
      <c r="H84" s="13"/>
      <c r="I84" s="14"/>
      <c r="J84" s="14"/>
      <c r="K84" s="14"/>
      <c r="L84" s="13"/>
      <c r="M84" s="14"/>
      <c r="N84" s="14"/>
      <c r="O84" s="14"/>
      <c r="P84" s="13"/>
      <c r="Q84" s="105"/>
      <c r="R84" s="119"/>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107"/>
      <c r="D85" s="107"/>
      <c r="E85" s="107"/>
      <c r="F85" s="107"/>
      <c r="G85" s="107"/>
      <c r="H85" s="107"/>
      <c r="I85" s="108"/>
      <c r="J85" s="108"/>
      <c r="K85" s="108"/>
      <c r="L85" s="107"/>
      <c r="M85" s="108"/>
      <c r="N85" s="108"/>
      <c r="O85" s="108"/>
      <c r="P85" s="107"/>
      <c r="Q85" s="109"/>
      <c r="R85" s="119"/>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33"/>
      <c r="D86" s="119"/>
      <c r="E86" s="119"/>
      <c r="F86" s="119"/>
      <c r="G86" s="119"/>
      <c r="H86" s="119"/>
      <c r="I86" s="134"/>
      <c r="J86" s="134"/>
      <c r="K86" s="134"/>
      <c r="L86" s="119"/>
      <c r="M86" s="134"/>
      <c r="N86" s="134"/>
      <c r="O86" s="134"/>
      <c r="P86" s="119"/>
      <c r="Q86" s="119"/>
      <c r="R86" s="119"/>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3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5:C46"/>
    <mergeCell ref="D33:P33"/>
    <mergeCell ref="D34:P34"/>
    <mergeCell ref="D35:P35"/>
    <mergeCell ref="D36:P36"/>
    <mergeCell ref="D41:P41"/>
    <mergeCell ref="D42:P42"/>
    <mergeCell ref="D43:P43"/>
    <mergeCell ref="D44:P44"/>
    <mergeCell ref="D45:P45"/>
    <mergeCell ref="D46:P46"/>
    <mergeCell ref="O15:O16"/>
    <mergeCell ref="C41:C42"/>
    <mergeCell ref="C43:C44"/>
    <mergeCell ref="C33:C34"/>
    <mergeCell ref="C35:C36"/>
    <mergeCell ref="C37:C38"/>
    <mergeCell ref="C39:C40"/>
    <mergeCell ref="D40:P40"/>
    <mergeCell ref="P15:P16"/>
    <mergeCell ref="D37:P37"/>
    <mergeCell ref="D38:P38"/>
    <mergeCell ref="D39:P39"/>
    <mergeCell ref="H15:H16"/>
    <mergeCell ref="C32:D32"/>
    <mergeCell ref="C30:E30"/>
    <mergeCell ref="C28:E28"/>
    <mergeCell ref="C29:E29"/>
    <mergeCell ref="C27:E27"/>
    <mergeCell ref="C10:F10"/>
    <mergeCell ref="C14:D14"/>
    <mergeCell ref="C25:D25"/>
    <mergeCell ref="G9:K9"/>
    <mergeCell ref="G10:K10"/>
    <mergeCell ref="C11:D11"/>
    <mergeCell ref="C12:D12"/>
    <mergeCell ref="E11:F11"/>
    <mergeCell ref="E12:F12"/>
    <mergeCell ref="G12:K12"/>
    <mergeCell ref="C5:P5"/>
    <mergeCell ref="L15:L16"/>
    <mergeCell ref="M15:M16"/>
    <mergeCell ref="N15:N16"/>
    <mergeCell ref="C26:E26"/>
    <mergeCell ref="K15:K16"/>
    <mergeCell ref="D16:G16"/>
    <mergeCell ref="C7:K7"/>
    <mergeCell ref="L7:P7"/>
    <mergeCell ref="L8:P8"/>
    <mergeCell ref="C8:K8"/>
    <mergeCell ref="L9:P9"/>
    <mergeCell ref="G11:K11"/>
    <mergeCell ref="L10:P10"/>
    <mergeCell ref="L11:P12"/>
    <mergeCell ref="C9:F9"/>
  </mergeCells>
  <phoneticPr fontId="4"/>
  <conditionalFormatting sqref="G55:H55">
    <cfRule type="expression" dxfId="499" priority="0" stopIfTrue="1">
      <formula>$S$30+$S$35+$N$20+$O$20&lt;0</formula>
    </cfRule>
  </conditionalFormatting>
  <conditionalFormatting sqref="M54">
    <cfRule type="expression" dxfId="498" priority="1" stopIfTrue="1">
      <formula>$N$20+$S$28&lt;0</formula>
    </cfRule>
    <cfRule type="expression" dxfId="497" priority="2" stopIfTrue="1">
      <formula>$S$30&lt;0</formula>
    </cfRule>
  </conditionalFormatting>
  <conditionalFormatting sqref="M56">
    <cfRule type="expression" dxfId="496" priority="3" stopIfTrue="1">
      <formula>$N$20+$S$33&lt;0</formula>
    </cfRule>
    <cfRule type="expression" dxfId="495" priority="4" stopIfTrue="1">
      <formula>$S$35&lt;0</formula>
    </cfRule>
  </conditionalFormatting>
  <conditionalFormatting sqref="S14:S18">
    <cfRule type="expression" dxfId="494" priority="5" stopIfTrue="1">
      <formula>#REF!-#REF!&lt;0.01</formula>
    </cfRule>
  </conditionalFormatting>
  <conditionalFormatting sqref="N28:N29">
    <cfRule type="expression" dxfId="493" priority="6" stopIfTrue="1">
      <formula>$N$20+$S$28&lt;0</formula>
    </cfRule>
    <cfRule type="expression" dxfId="492" priority="7" stopIfTrue="1">
      <formula>$S$30&lt;0</formula>
    </cfRule>
  </conditionalFormatting>
  <conditionalFormatting sqref="O28:O29">
    <cfRule type="expression" dxfId="491" priority="8" stopIfTrue="1">
      <formula>$O$20+$S$33&lt;0</formula>
    </cfRule>
    <cfRule type="expression" dxfId="490" priority="9" stopIfTrue="1">
      <formula>$S$35&lt;0</formula>
    </cfRule>
  </conditionalFormatting>
  <dataValidations xWindow="476" yWindow="236" count="21">
    <dataValidation type="textLength" allowBlank="1" sqref="J17:J21">
      <formula1>0</formula1>
      <formula2>200</formula2>
    </dataValidation>
    <dataValidation allowBlank="1" sqref="N22:N24"/>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86</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4</v>
      </c>
      <c r="F12" s="364"/>
      <c r="G12" s="434" t="str">
        <f>TEXT(firstday+(E12*7-7),format) &amp; " - " &amp; TEXT(firstday+(E12*7-1),format)</f>
        <v>24 januari - 30 januari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6" t="str">
        <f>TEXT(firstday+($E$12*7-7),dayformat)</f>
        <v>mån 24 jan</v>
      </c>
      <c r="D17" s="273"/>
      <c r="E17" s="274"/>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25 jan</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26 jan</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27 jan</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28 jan</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29 jan</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30 jan</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3'!N30</f>
        <v>0</v>
      </c>
      <c r="O27" s="63">
        <f>'v 3'!O30</f>
        <v>0</v>
      </c>
      <c r="P27" s="58">
        <f>'v 3'!P30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24 jan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25 jan</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26 jan</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27 jan</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28 jan</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29 jan</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30 jan</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C25:D25"/>
    <mergeCell ref="C26:E26"/>
    <mergeCell ref="C27:E27"/>
    <mergeCell ref="C32:D32"/>
    <mergeCell ref="C41:C42"/>
    <mergeCell ref="C33:C34"/>
    <mergeCell ref="C35:C36"/>
    <mergeCell ref="C37:C38"/>
    <mergeCell ref="C39:C40"/>
    <mergeCell ref="D40:P40"/>
    <mergeCell ref="C8:K8"/>
    <mergeCell ref="L9:P9"/>
    <mergeCell ref="G11:K11"/>
    <mergeCell ref="L10:P10"/>
    <mergeCell ref="L11:P12"/>
    <mergeCell ref="C9:F9"/>
    <mergeCell ref="C10:F10"/>
    <mergeCell ref="G9:K9"/>
    <mergeCell ref="G10:K10"/>
    <mergeCell ref="C11:D11"/>
    <mergeCell ref="C12:D12"/>
    <mergeCell ref="E11:F11"/>
    <mergeCell ref="E12:F12"/>
    <mergeCell ref="G12:K12"/>
    <mergeCell ref="H15:H16"/>
    <mergeCell ref="O15:O16"/>
    <mergeCell ref="C5:P5"/>
    <mergeCell ref="C30:E30"/>
    <mergeCell ref="C28:E28"/>
    <mergeCell ref="C29:E29"/>
    <mergeCell ref="P15:P16"/>
    <mergeCell ref="C14:D14"/>
    <mergeCell ref="K15:K16"/>
    <mergeCell ref="L15:L16"/>
    <mergeCell ref="M15:M16"/>
    <mergeCell ref="N15:N16"/>
    <mergeCell ref="D16:G16"/>
    <mergeCell ref="C7:K7"/>
    <mergeCell ref="L7:P7"/>
    <mergeCell ref="L8:P8"/>
  </mergeCells>
  <phoneticPr fontId="4"/>
  <conditionalFormatting sqref="G51:H51">
    <cfRule type="expression" dxfId="489" priority="0" stopIfTrue="1">
      <formula>$S$30+$S$35+$N$20+$O$20&lt;0</formula>
    </cfRule>
  </conditionalFormatting>
  <conditionalFormatting sqref="M50">
    <cfRule type="expression" dxfId="488" priority="1" stopIfTrue="1">
      <formula>$N$20+$S$28&lt;0</formula>
    </cfRule>
    <cfRule type="expression" dxfId="487" priority="2" stopIfTrue="1">
      <formula>$S$30&lt;0</formula>
    </cfRule>
  </conditionalFormatting>
  <conditionalFormatting sqref="M52">
    <cfRule type="expression" dxfId="486" priority="3" stopIfTrue="1">
      <formula>$N$20+$S$33&lt;0</formula>
    </cfRule>
    <cfRule type="expression" dxfId="485" priority="4" stopIfTrue="1">
      <formula>$S$35&lt;0</formula>
    </cfRule>
  </conditionalFormatting>
  <conditionalFormatting sqref="S14:S18">
    <cfRule type="expression" dxfId="484" priority="5" stopIfTrue="1">
      <formula>#REF!-#REF!&lt;0.01</formula>
    </cfRule>
  </conditionalFormatting>
  <conditionalFormatting sqref="N28:N29">
    <cfRule type="expression" dxfId="483" priority="6" stopIfTrue="1">
      <formula>$N$20+$S$28&lt;0</formula>
    </cfRule>
    <cfRule type="expression" dxfId="482" priority="7" stopIfTrue="1">
      <formula>$S$30&lt;0</formula>
    </cfRule>
  </conditionalFormatting>
  <conditionalFormatting sqref="O28:O29">
    <cfRule type="expression" dxfId="481" priority="8" stopIfTrue="1">
      <formula>$O$20+$S$33&lt;0</formula>
    </cfRule>
    <cfRule type="expression" dxfId="48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R122"/>
  <sheetViews>
    <sheetView showGridLines="0" workbookViewId="0">
      <selection activeCell="D17" sqref="D17"/>
    </sheetView>
  </sheetViews>
  <sheetFormatPr defaultColWidth="7.625" defaultRowHeight="12.75" x14ac:dyDescent="0.2"/>
  <cols>
    <col min="1" max="1" width="6" customWidth="1"/>
    <col min="2" max="2" width="8.125" customWidth="1"/>
    <col min="3" max="3" width="10" bestFit="1" customWidth="1"/>
    <col min="4" max="6" width="7.125" customWidth="1"/>
    <col min="7" max="7" width="8.625" bestFit="1" customWidth="1"/>
    <col min="9" max="9" width="7.125" style="7" customWidth="1"/>
    <col min="10" max="10" width="12.75" style="7" customWidth="1"/>
    <col min="11" max="11" width="5.625" style="7" customWidth="1"/>
    <col min="12" max="12" width="8.625" customWidth="1"/>
    <col min="13" max="13" width="7.625" style="7" customWidth="1"/>
    <col min="14" max="14" width="7.125" style="7" customWidth="1"/>
    <col min="15" max="15" width="7.625" style="7" customWidth="1"/>
    <col min="16" max="16" width="6.625" customWidth="1"/>
    <col min="17" max="17" width="8.125" customWidth="1"/>
  </cols>
  <sheetData>
    <row r="1" spans="1:44" x14ac:dyDescent="0.2">
      <c r="A1" s="115"/>
      <c r="B1" s="115"/>
      <c r="C1" s="115"/>
      <c r="D1" s="115"/>
      <c r="E1" s="115"/>
      <c r="F1" s="115"/>
      <c r="G1" s="116"/>
      <c r="H1" s="116"/>
      <c r="I1" s="117"/>
      <c r="J1" s="117"/>
      <c r="K1" s="117"/>
      <c r="L1" s="115"/>
      <c r="M1" s="117"/>
      <c r="N1" s="117"/>
      <c r="O1" s="117"/>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
      <c r="AP1" s="1"/>
      <c r="AQ1" s="1"/>
      <c r="AR1" s="1"/>
    </row>
    <row r="2" spans="1:44" x14ac:dyDescent="0.2">
      <c r="A2" s="115"/>
      <c r="B2" s="71"/>
      <c r="C2" s="85"/>
      <c r="D2" s="85"/>
      <c r="E2" s="85"/>
      <c r="F2" s="85"/>
      <c r="G2" s="85"/>
      <c r="H2" s="85"/>
      <c r="I2" s="86"/>
      <c r="J2" s="86"/>
      <c r="K2" s="86"/>
      <c r="L2" s="85"/>
      <c r="M2" s="86"/>
      <c r="N2" s="86"/>
      <c r="O2" s="86"/>
      <c r="P2" s="85"/>
      <c r="Q2" s="87"/>
      <c r="R2" s="115"/>
      <c r="S2" s="115"/>
      <c r="T2" s="115"/>
      <c r="U2" s="115"/>
      <c r="V2" s="115"/>
      <c r="W2" s="115"/>
      <c r="X2" s="115"/>
      <c r="Y2" s="115"/>
      <c r="Z2" s="115"/>
      <c r="AA2" s="115"/>
      <c r="AB2" s="115"/>
      <c r="AC2" s="115"/>
      <c r="AD2" s="115"/>
      <c r="AE2" s="115"/>
      <c r="AF2" s="115"/>
      <c r="AG2" s="115"/>
      <c r="AH2" s="115"/>
      <c r="AI2" s="115"/>
      <c r="AJ2" s="115"/>
      <c r="AK2" s="115"/>
      <c r="AL2" s="115"/>
      <c r="AM2" s="115"/>
      <c r="AN2" s="115"/>
    </row>
    <row r="3" spans="1:44" x14ac:dyDescent="0.2">
      <c r="A3" s="115"/>
      <c r="B3" s="68"/>
      <c r="C3" s="2"/>
      <c r="D3" s="2"/>
      <c r="E3" s="2"/>
      <c r="F3" s="2"/>
      <c r="G3" s="2"/>
      <c r="H3" s="2"/>
      <c r="I3" s="5"/>
      <c r="J3" s="5"/>
      <c r="K3" s="5"/>
      <c r="L3" s="2"/>
      <c r="M3" s="5"/>
      <c r="N3" s="5"/>
      <c r="O3" s="5"/>
      <c r="P3" s="2"/>
      <c r="Q3" s="11"/>
      <c r="R3" s="115"/>
      <c r="S3" s="115"/>
      <c r="T3" s="115"/>
      <c r="U3" s="115"/>
      <c r="V3" s="115"/>
      <c r="W3" s="115"/>
      <c r="X3" s="115"/>
      <c r="Y3" s="115"/>
      <c r="Z3" s="115"/>
      <c r="AA3" s="115"/>
      <c r="AB3" s="115"/>
      <c r="AC3" s="115"/>
      <c r="AD3" s="115"/>
      <c r="AE3" s="115"/>
      <c r="AF3" s="115"/>
      <c r="AG3" s="115"/>
      <c r="AH3" s="115"/>
      <c r="AI3" s="115"/>
      <c r="AJ3" s="115"/>
      <c r="AK3" s="115"/>
      <c r="AL3" s="115"/>
      <c r="AM3" s="115"/>
      <c r="AN3" s="115"/>
    </row>
    <row r="4" spans="1:44" x14ac:dyDescent="0.2">
      <c r="A4" s="115"/>
      <c r="B4" s="68"/>
      <c r="C4" s="2"/>
      <c r="D4" s="2"/>
      <c r="E4" s="2"/>
      <c r="F4" s="2"/>
      <c r="G4" s="2"/>
      <c r="H4" s="2"/>
      <c r="I4" s="5"/>
      <c r="J4" s="5"/>
      <c r="K4" s="5"/>
      <c r="L4" s="2"/>
      <c r="M4" s="5"/>
      <c r="N4" s="5"/>
      <c r="O4" s="5"/>
      <c r="P4" s="2"/>
      <c r="Q4" s="11"/>
      <c r="R4" s="115"/>
      <c r="S4" s="115"/>
      <c r="T4" s="115"/>
      <c r="U4" s="115"/>
      <c r="V4" s="115"/>
      <c r="W4" s="115"/>
      <c r="X4" s="115"/>
      <c r="Y4" s="115"/>
      <c r="Z4" s="115"/>
      <c r="AA4" s="115"/>
      <c r="AB4" s="115"/>
      <c r="AC4" s="115"/>
      <c r="AD4" s="115"/>
      <c r="AE4" s="115"/>
      <c r="AF4" s="115"/>
      <c r="AG4" s="115"/>
      <c r="AH4" s="115"/>
      <c r="AI4" s="115"/>
      <c r="AJ4" s="115"/>
      <c r="AK4" s="115"/>
      <c r="AL4" s="115"/>
      <c r="AM4" s="115"/>
      <c r="AN4" s="115"/>
    </row>
    <row r="5" spans="1:44" ht="22.5" x14ac:dyDescent="0.3">
      <c r="A5" s="115"/>
      <c r="B5" s="68"/>
      <c r="C5" s="377" t="str">
        <f>CONCATENATE("Tidrapport ",År)</f>
        <v>Tidrapport 2022</v>
      </c>
      <c r="D5" s="378"/>
      <c r="E5" s="378"/>
      <c r="F5" s="378"/>
      <c r="G5" s="378"/>
      <c r="H5" s="378"/>
      <c r="I5" s="378"/>
      <c r="J5" s="378"/>
      <c r="K5" s="378"/>
      <c r="L5" s="378"/>
      <c r="M5" s="378"/>
      <c r="N5" s="378"/>
      <c r="O5" s="378"/>
      <c r="P5" s="378"/>
      <c r="Q5" s="11"/>
      <c r="R5" s="115"/>
      <c r="S5" s="115"/>
      <c r="T5" s="115"/>
      <c r="U5" s="115"/>
      <c r="V5" s="115"/>
      <c r="W5" s="115"/>
      <c r="X5" s="115"/>
      <c r="Y5" s="115"/>
      <c r="Z5" s="115"/>
      <c r="AA5" s="115"/>
      <c r="AB5" s="115"/>
      <c r="AC5" s="115"/>
      <c r="AD5" s="115"/>
      <c r="AE5" s="115"/>
      <c r="AF5" s="115"/>
      <c r="AG5" s="115"/>
      <c r="AH5" s="115"/>
      <c r="AI5" s="115"/>
      <c r="AJ5" s="115"/>
      <c r="AK5" s="115"/>
      <c r="AL5" s="115"/>
      <c r="AM5" s="115"/>
      <c r="AN5" s="115"/>
    </row>
    <row r="6" spans="1:44" ht="15.75" customHeight="1" x14ac:dyDescent="0.2">
      <c r="A6" s="115"/>
      <c r="B6" s="68"/>
      <c r="C6" s="136"/>
      <c r="D6" s="2"/>
      <c r="E6" s="2"/>
      <c r="F6" s="2"/>
      <c r="G6" s="2"/>
      <c r="H6" s="2"/>
      <c r="I6" s="5"/>
      <c r="J6" s="5"/>
      <c r="K6" s="5"/>
      <c r="L6" s="2"/>
      <c r="M6" s="5"/>
      <c r="N6" s="5"/>
      <c r="O6" s="5"/>
      <c r="P6" s="2"/>
      <c r="Q6" s="88"/>
      <c r="R6" s="115"/>
      <c r="S6" s="115"/>
      <c r="T6" s="115"/>
      <c r="U6" s="115"/>
      <c r="V6" s="115"/>
      <c r="W6" s="115"/>
      <c r="X6" s="115"/>
      <c r="Y6" s="115"/>
      <c r="Z6" s="115"/>
      <c r="AA6" s="115"/>
      <c r="AB6" s="115"/>
      <c r="AC6" s="115"/>
      <c r="AD6" s="115"/>
      <c r="AE6" s="115"/>
      <c r="AF6" s="115"/>
      <c r="AG6" s="115"/>
      <c r="AH6" s="115"/>
      <c r="AI6" s="115"/>
      <c r="AJ6" s="115"/>
      <c r="AK6" s="115"/>
      <c r="AL6" s="115"/>
      <c r="AM6" s="115"/>
      <c r="AN6" s="115"/>
    </row>
    <row r="7" spans="1:44" ht="15.75" customHeight="1" x14ac:dyDescent="0.2">
      <c r="A7" s="115"/>
      <c r="B7" s="68"/>
      <c r="C7" s="369" t="s">
        <v>90</v>
      </c>
      <c r="D7" s="332"/>
      <c r="E7" s="332"/>
      <c r="F7" s="332"/>
      <c r="G7" s="332"/>
      <c r="H7" s="332"/>
      <c r="I7" s="332"/>
      <c r="J7" s="332"/>
      <c r="K7" s="333"/>
      <c r="L7" s="343" t="s">
        <v>143</v>
      </c>
      <c r="M7" s="335"/>
      <c r="N7" s="335"/>
      <c r="O7" s="335"/>
      <c r="P7" s="336"/>
      <c r="Q7" s="88"/>
      <c r="R7" s="115"/>
      <c r="S7" s="115"/>
      <c r="T7" s="115"/>
      <c r="U7" s="115"/>
      <c r="V7" s="115"/>
      <c r="W7" s="115"/>
      <c r="X7" s="115"/>
      <c r="Y7" s="115"/>
      <c r="Z7" s="115"/>
      <c r="AA7" s="115"/>
      <c r="AB7" s="115"/>
      <c r="AC7" s="115"/>
      <c r="AD7" s="115"/>
      <c r="AE7" s="115"/>
      <c r="AF7" s="115"/>
      <c r="AG7" s="115"/>
      <c r="AH7" s="115"/>
      <c r="AI7" s="115"/>
      <c r="AJ7" s="115"/>
      <c r="AK7" s="115"/>
      <c r="AL7" s="115"/>
      <c r="AM7" s="115"/>
      <c r="AN7" s="115"/>
    </row>
    <row r="8" spans="1:44" ht="15.75" customHeight="1" x14ac:dyDescent="0.2">
      <c r="A8" s="115"/>
      <c r="B8" s="68"/>
      <c r="C8" s="362" t="str">
        <f>Namn</f>
        <v>&lt;&lt; Skriv dina uppgifter i de gula fälten &gt;&gt;</v>
      </c>
      <c r="D8" s="363"/>
      <c r="E8" s="363"/>
      <c r="F8" s="363"/>
      <c r="G8" s="363"/>
      <c r="H8" s="363"/>
      <c r="I8" s="363"/>
      <c r="J8" s="363"/>
      <c r="K8" s="364"/>
      <c r="L8" s="368">
        <f>Personnummer</f>
        <v>0</v>
      </c>
      <c r="M8" s="366"/>
      <c r="N8" s="366"/>
      <c r="O8" s="366"/>
      <c r="P8" s="367"/>
      <c r="Q8" s="88"/>
      <c r="R8" s="115"/>
      <c r="S8" s="115"/>
      <c r="T8" s="115"/>
      <c r="U8" s="115"/>
      <c r="V8" s="115"/>
      <c r="W8" s="115"/>
      <c r="X8" s="115"/>
      <c r="Y8" s="115"/>
      <c r="Z8" s="115"/>
      <c r="AA8" s="115"/>
      <c r="AB8" s="115"/>
      <c r="AC8" s="115"/>
      <c r="AD8" s="115"/>
      <c r="AE8" s="115"/>
      <c r="AF8" s="115"/>
      <c r="AG8" s="115"/>
      <c r="AH8" s="115"/>
      <c r="AI8" s="115"/>
      <c r="AJ8" s="115"/>
      <c r="AK8" s="115"/>
      <c r="AL8" s="115"/>
      <c r="AM8" s="115"/>
      <c r="AN8" s="115"/>
    </row>
    <row r="9" spans="1:44" ht="14.1" customHeight="1" x14ac:dyDescent="0.2">
      <c r="A9" s="115"/>
      <c r="B9" s="68"/>
      <c r="C9" s="369" t="s">
        <v>87</v>
      </c>
      <c r="D9" s="332"/>
      <c r="E9" s="332"/>
      <c r="F9" s="333"/>
      <c r="G9" s="334" t="s">
        <v>14</v>
      </c>
      <c r="H9" s="335"/>
      <c r="I9" s="335"/>
      <c r="J9" s="335"/>
      <c r="K9" s="336"/>
      <c r="L9" s="343" t="s">
        <v>92</v>
      </c>
      <c r="M9" s="335"/>
      <c r="N9" s="335"/>
      <c r="O9" s="335"/>
      <c r="P9" s="336"/>
      <c r="Q9" s="89"/>
      <c r="R9" s="115"/>
      <c r="S9" s="115"/>
      <c r="T9" s="115"/>
      <c r="U9" s="115"/>
      <c r="V9" s="115"/>
      <c r="W9" s="115"/>
      <c r="X9" s="115"/>
      <c r="Y9" s="115"/>
      <c r="Z9" s="115"/>
      <c r="AA9" s="115"/>
      <c r="AB9" s="115"/>
      <c r="AC9" s="115"/>
      <c r="AD9" s="115"/>
      <c r="AE9" s="115"/>
      <c r="AF9" s="115"/>
      <c r="AG9" s="115"/>
      <c r="AH9" s="115"/>
      <c r="AI9" s="115"/>
      <c r="AJ9" s="115"/>
      <c r="AK9" s="115"/>
      <c r="AL9" s="115"/>
      <c r="AM9" s="115"/>
      <c r="AN9" s="115"/>
    </row>
    <row r="10" spans="1:44" ht="12.95" customHeight="1" x14ac:dyDescent="0.2">
      <c r="A10" s="115"/>
      <c r="B10" s="68"/>
      <c r="C10" s="362">
        <f>Befattning</f>
        <v>0</v>
      </c>
      <c r="D10" s="363"/>
      <c r="E10" s="363"/>
      <c r="F10" s="364"/>
      <c r="G10" s="434">
        <f>Arbetsplats</f>
        <v>0</v>
      </c>
      <c r="H10" s="374"/>
      <c r="I10" s="374"/>
      <c r="J10" s="374"/>
      <c r="K10" s="435"/>
      <c r="L10" s="368">
        <f>Telefon</f>
        <v>0</v>
      </c>
      <c r="M10" s="366"/>
      <c r="N10" s="366"/>
      <c r="O10" s="366"/>
      <c r="P10" s="367"/>
      <c r="Q10" s="89"/>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row>
    <row r="11" spans="1:44" x14ac:dyDescent="0.2">
      <c r="A11" s="115"/>
      <c r="B11" s="68"/>
      <c r="C11" s="369" t="s">
        <v>114</v>
      </c>
      <c r="D11" s="333"/>
      <c r="E11" s="431" t="s">
        <v>65</v>
      </c>
      <c r="F11" s="333"/>
      <c r="G11" s="431" t="s">
        <v>115</v>
      </c>
      <c r="H11" s="332"/>
      <c r="I11" s="332"/>
      <c r="J11" s="332"/>
      <c r="K11" s="333"/>
      <c r="L11" s="432"/>
      <c r="M11" s="372"/>
      <c r="N11" s="372"/>
      <c r="O11" s="372"/>
      <c r="P11" s="373"/>
      <c r="Q11" s="89"/>
      <c r="R11" s="129"/>
      <c r="S11" s="115"/>
      <c r="T11" s="115"/>
      <c r="U11" s="115"/>
      <c r="V11" s="115"/>
      <c r="W11" s="115"/>
      <c r="X11" s="115"/>
      <c r="Y11" s="115"/>
      <c r="Z11" s="115"/>
      <c r="AA11" s="115"/>
      <c r="AB11" s="115"/>
      <c r="AC11" s="115"/>
      <c r="AD11" s="115"/>
      <c r="AE11" s="115"/>
      <c r="AF11" s="115"/>
      <c r="AG11" s="115"/>
      <c r="AH11" s="115"/>
      <c r="AI11" s="115"/>
      <c r="AJ11" s="115"/>
      <c r="AK11" s="115"/>
      <c r="AL11" s="115"/>
      <c r="AM11" s="115"/>
      <c r="AN11" s="115"/>
    </row>
    <row r="12" spans="1:44" x14ac:dyDescent="0.2">
      <c r="A12" s="115"/>
      <c r="B12" s="68"/>
      <c r="C12" s="362">
        <f>År</f>
        <v>2022</v>
      </c>
      <c r="D12" s="435"/>
      <c r="E12" s="436">
        <v>5</v>
      </c>
      <c r="F12" s="364"/>
      <c r="G12" s="434" t="str">
        <f>TEXT(firstday+(E12*7-7),format) &amp; " - " &amp; TEXT(firstday+(E12*7-1),format)</f>
        <v>31 januari - 6 februari</v>
      </c>
      <c r="H12" s="374"/>
      <c r="I12" s="374"/>
      <c r="J12" s="374"/>
      <c r="K12" s="435"/>
      <c r="L12" s="433"/>
      <c r="M12" s="363"/>
      <c r="N12" s="363"/>
      <c r="O12" s="363"/>
      <c r="P12" s="364"/>
      <c r="Q12" s="97"/>
      <c r="R12" s="125"/>
      <c r="S12" s="121"/>
      <c r="T12" s="130"/>
      <c r="U12" s="131"/>
      <c r="V12" s="123"/>
      <c r="W12" s="115"/>
      <c r="X12" s="115"/>
      <c r="Y12" s="115"/>
      <c r="Z12" s="115"/>
      <c r="AA12" s="115"/>
      <c r="AB12" s="115"/>
      <c r="AC12" s="115"/>
      <c r="AD12" s="115"/>
      <c r="AE12" s="115"/>
      <c r="AF12" s="115"/>
      <c r="AG12" s="115"/>
      <c r="AH12" s="115"/>
      <c r="AI12" s="115"/>
      <c r="AJ12" s="115"/>
      <c r="AK12" s="115"/>
      <c r="AL12" s="115"/>
      <c r="AM12" s="115"/>
      <c r="AN12" s="115"/>
    </row>
    <row r="13" spans="1:44" ht="6" customHeight="1" x14ac:dyDescent="0.2">
      <c r="A13" s="115"/>
      <c r="B13" s="68"/>
      <c r="C13" s="155"/>
      <c r="D13" s="156"/>
      <c r="E13" s="157"/>
      <c r="F13" s="158"/>
      <c r="G13" s="159"/>
      <c r="H13" s="156"/>
      <c r="I13" s="156"/>
      <c r="J13" s="156"/>
      <c r="K13" s="156"/>
      <c r="L13" s="158"/>
      <c r="M13" s="158"/>
      <c r="N13" s="158"/>
      <c r="O13" s="158"/>
      <c r="P13" s="158"/>
      <c r="Q13" s="97"/>
      <c r="R13" s="125"/>
      <c r="S13" s="122"/>
      <c r="T13" s="131"/>
      <c r="U13" s="131"/>
      <c r="V13" s="123"/>
      <c r="W13" s="115"/>
      <c r="X13" s="115"/>
      <c r="Y13" s="115"/>
      <c r="Z13" s="115"/>
      <c r="AA13" s="115"/>
      <c r="AB13" s="115"/>
      <c r="AC13" s="115"/>
      <c r="AD13" s="115"/>
      <c r="AE13" s="115"/>
      <c r="AF13" s="115"/>
      <c r="AG13" s="115"/>
      <c r="AH13" s="115"/>
      <c r="AI13" s="115"/>
      <c r="AJ13" s="115"/>
      <c r="AK13" s="115"/>
      <c r="AL13" s="115"/>
      <c r="AM13" s="115"/>
      <c r="AN13" s="115"/>
    </row>
    <row r="14" spans="1:44" x14ac:dyDescent="0.2">
      <c r="A14" s="115"/>
      <c r="B14" s="68"/>
      <c r="C14" s="423" t="s">
        <v>93</v>
      </c>
      <c r="D14" s="423"/>
      <c r="E14" s="16"/>
      <c r="F14" s="16"/>
      <c r="G14" s="16"/>
      <c r="H14" s="16"/>
      <c r="I14" s="17"/>
      <c r="J14" s="16"/>
      <c r="K14" s="16"/>
      <c r="L14" s="17"/>
      <c r="M14" s="17"/>
      <c r="N14" s="17"/>
      <c r="O14" s="17"/>
      <c r="P14" s="17"/>
      <c r="Q14" s="97"/>
      <c r="R14" s="131"/>
      <c r="S14" s="131"/>
      <c r="T14" s="131"/>
      <c r="U14" s="131"/>
      <c r="V14" s="115"/>
      <c r="W14" s="115"/>
      <c r="X14" s="115"/>
      <c r="Y14" s="115"/>
      <c r="Z14" s="115"/>
      <c r="AA14" s="115"/>
      <c r="AB14" s="115"/>
      <c r="AC14" s="115"/>
      <c r="AD14" s="115"/>
      <c r="AE14" s="115"/>
      <c r="AF14" s="115"/>
      <c r="AG14" s="115"/>
      <c r="AH14" s="115"/>
      <c r="AI14" s="115"/>
      <c r="AJ14" s="115"/>
      <c r="AK14" s="115"/>
      <c r="AL14" s="115"/>
      <c r="AM14" s="115"/>
      <c r="AN14" s="115"/>
    </row>
    <row r="15" spans="1:44" x14ac:dyDescent="0.2">
      <c r="A15" s="115"/>
      <c r="B15" s="68"/>
      <c r="C15" s="76" t="s">
        <v>21</v>
      </c>
      <c r="D15" s="77" t="s">
        <v>22</v>
      </c>
      <c r="E15" s="78" t="s">
        <v>23</v>
      </c>
      <c r="F15" s="79" t="s">
        <v>24</v>
      </c>
      <c r="G15" s="80" t="s">
        <v>25</v>
      </c>
      <c r="H15" s="457" t="s">
        <v>94</v>
      </c>
      <c r="I15" s="114" t="s">
        <v>26</v>
      </c>
      <c r="J15" s="32"/>
      <c r="K15" s="424" t="s">
        <v>59</v>
      </c>
      <c r="L15" s="425" t="s">
        <v>113</v>
      </c>
      <c r="M15" s="427" t="s">
        <v>101</v>
      </c>
      <c r="N15" s="429" t="s">
        <v>80</v>
      </c>
      <c r="O15" s="424" t="s">
        <v>81</v>
      </c>
      <c r="P15" s="421" t="s">
        <v>27</v>
      </c>
      <c r="Q15" s="97"/>
      <c r="R15" s="131"/>
      <c r="S15" s="131"/>
      <c r="T15" s="131"/>
      <c r="U15" s="131"/>
      <c r="V15" s="115"/>
      <c r="W15" s="115"/>
      <c r="X15" s="115"/>
      <c r="Y15" s="115"/>
      <c r="Z15" s="115"/>
      <c r="AA15" s="115"/>
      <c r="AB15" s="115"/>
      <c r="AC15" s="115"/>
      <c r="AD15" s="115"/>
      <c r="AE15" s="115"/>
      <c r="AF15" s="115"/>
      <c r="AG15" s="115"/>
      <c r="AH15" s="115"/>
      <c r="AI15" s="115"/>
      <c r="AJ15" s="115"/>
      <c r="AK15" s="115"/>
      <c r="AL15" s="115"/>
      <c r="AM15" s="115"/>
      <c r="AN15" s="115"/>
    </row>
    <row r="16" spans="1:44" x14ac:dyDescent="0.2">
      <c r="A16" s="115"/>
      <c r="B16" s="68"/>
      <c r="C16" s="31"/>
      <c r="D16" s="442" t="s">
        <v>45</v>
      </c>
      <c r="E16" s="481"/>
      <c r="F16" s="481"/>
      <c r="G16" s="481"/>
      <c r="H16" s="458"/>
      <c r="I16" s="18" t="s">
        <v>99</v>
      </c>
      <c r="J16" s="16" t="s">
        <v>98</v>
      </c>
      <c r="K16" s="422"/>
      <c r="L16" s="426"/>
      <c r="M16" s="428"/>
      <c r="N16" s="430"/>
      <c r="O16" s="450"/>
      <c r="P16" s="422"/>
      <c r="Q16" s="97"/>
      <c r="R16" s="131"/>
      <c r="S16" s="131"/>
      <c r="T16" s="131"/>
      <c r="U16" s="131"/>
      <c r="V16" s="115"/>
      <c r="W16" s="115"/>
      <c r="X16" s="115"/>
      <c r="Y16" s="115"/>
      <c r="Z16" s="115"/>
      <c r="AA16" s="115"/>
      <c r="AB16" s="115"/>
      <c r="AC16" s="115"/>
      <c r="AD16" s="115"/>
      <c r="AE16" s="115"/>
      <c r="AF16" s="115"/>
      <c r="AG16" s="115"/>
      <c r="AH16" s="115"/>
      <c r="AI16" s="115"/>
      <c r="AJ16" s="115"/>
      <c r="AK16" s="115"/>
      <c r="AL16" s="115"/>
      <c r="AM16" s="115"/>
      <c r="AN16" s="115"/>
    </row>
    <row r="17" spans="1:40" x14ac:dyDescent="0.2">
      <c r="A17" s="115"/>
      <c r="B17" s="68"/>
      <c r="C17" s="219" t="str">
        <f>TEXT(firstday+($E$12*7-7),dayformat)</f>
        <v>mån 31 jan</v>
      </c>
      <c r="D17" s="277"/>
      <c r="E17" s="273"/>
      <c r="F17" s="273">
        <v>2.0833333333333332E-2</v>
      </c>
      <c r="G17" s="274"/>
      <c r="H17" s="275"/>
      <c r="I17" s="275"/>
      <c r="J17" s="270"/>
      <c r="K17" s="271"/>
      <c r="L17" s="272">
        <v>0.33333333333333331</v>
      </c>
      <c r="M17" s="113">
        <f>AND(D17&lt;&gt;"",E17&lt;&gt;"")*((D17&gt;=E17)+E17-D17-F17-G17)+H17</f>
        <v>0</v>
      </c>
      <c r="N17" s="277"/>
      <c r="O17" s="276"/>
      <c r="P17" s="57">
        <f>(M17&gt;0)*(M17-L17-N17-O17+I17)-AND(M17=0,K17&lt;&gt;"")*(L17-I17)</f>
        <v>0</v>
      </c>
      <c r="Q17" s="97"/>
      <c r="R17" s="131"/>
      <c r="S17" s="115"/>
      <c r="T17" s="115"/>
      <c r="U17" s="115"/>
      <c r="V17" s="115"/>
      <c r="W17" s="115"/>
      <c r="X17" s="115"/>
      <c r="Y17" s="115"/>
      <c r="Z17" s="115"/>
      <c r="AA17" s="115"/>
      <c r="AB17" s="115"/>
      <c r="AC17" s="115"/>
      <c r="AD17" s="115"/>
      <c r="AE17" s="115"/>
      <c r="AF17" s="115"/>
      <c r="AG17" s="115"/>
      <c r="AH17" s="115"/>
      <c r="AI17" s="115"/>
      <c r="AJ17" s="115"/>
      <c r="AK17" s="115"/>
      <c r="AL17" s="115"/>
      <c r="AM17" s="115"/>
      <c r="AN17" s="115"/>
    </row>
    <row r="18" spans="1:40" x14ac:dyDescent="0.2">
      <c r="A18" s="115"/>
      <c r="B18" s="68"/>
      <c r="C18" s="216" t="str">
        <f>TEXT(firstday+($E$12*7-6),dayformat)</f>
        <v>tis 1 feb</v>
      </c>
      <c r="D18" s="276"/>
      <c r="E18" s="277"/>
      <c r="F18" s="276">
        <v>2.0833333333333332E-2</v>
      </c>
      <c r="G18" s="277"/>
      <c r="H18" s="276"/>
      <c r="I18" s="276"/>
      <c r="J18" s="280"/>
      <c r="K18" s="278"/>
      <c r="L18" s="269">
        <v>0.33333333333333331</v>
      </c>
      <c r="M18" s="113">
        <f t="shared" ref="M18:M21" si="0">AND(D18&lt;&gt;"",E18&lt;&gt;"")*((D18&gt;=E18)+E18-D18-F18-G18)+H18</f>
        <v>0</v>
      </c>
      <c r="N18" s="277"/>
      <c r="O18" s="276"/>
      <c r="P18" s="57">
        <f t="shared" ref="P18:P21" si="1">(M18&gt;0)*(M18-L18-N18-O18+I18)-AND(M18=0,K18&lt;&gt;"")*(L18-I18)</f>
        <v>0</v>
      </c>
      <c r="Q18" s="97"/>
      <c r="R18" s="131"/>
      <c r="S18" s="132"/>
      <c r="T18" s="128"/>
      <c r="U18" s="128"/>
      <c r="V18" s="115"/>
      <c r="W18" s="115"/>
      <c r="X18" s="115"/>
      <c r="Y18" s="115"/>
      <c r="Z18" s="115"/>
      <c r="AA18" s="115"/>
      <c r="AB18" s="115"/>
      <c r="AC18" s="115"/>
      <c r="AD18" s="115"/>
      <c r="AE18" s="115"/>
      <c r="AF18" s="115"/>
      <c r="AG18" s="115"/>
      <c r="AH18" s="115"/>
      <c r="AI18" s="115"/>
      <c r="AJ18" s="115"/>
      <c r="AK18" s="115"/>
      <c r="AL18" s="115"/>
      <c r="AM18" s="115"/>
      <c r="AN18" s="115"/>
    </row>
    <row r="19" spans="1:40" ht="14.1" customHeight="1" x14ac:dyDescent="0.2">
      <c r="A19" s="115"/>
      <c r="B19" s="68"/>
      <c r="C19" s="216" t="str">
        <f>TEXT(firstday+($E$12*7-5),dayformat)</f>
        <v>ons 2 feb</v>
      </c>
      <c r="D19" s="276"/>
      <c r="E19" s="277"/>
      <c r="F19" s="276">
        <v>2.0833333333333332E-2</v>
      </c>
      <c r="G19" s="277"/>
      <c r="H19" s="276"/>
      <c r="I19" s="277"/>
      <c r="J19" s="268"/>
      <c r="K19" s="278"/>
      <c r="L19" s="269">
        <v>0.33333333333333331</v>
      </c>
      <c r="M19" s="113">
        <f t="shared" si="0"/>
        <v>0</v>
      </c>
      <c r="N19" s="277"/>
      <c r="O19" s="276"/>
      <c r="P19" s="57">
        <f t="shared" si="1"/>
        <v>0</v>
      </c>
      <c r="Q19" s="89"/>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row>
    <row r="20" spans="1:40" x14ac:dyDescent="0.2">
      <c r="A20" s="115"/>
      <c r="B20" s="68"/>
      <c r="C20" s="216" t="str">
        <f>TEXT(firstday+($E$12*7-4),dayformat)</f>
        <v>tor 3 feb</v>
      </c>
      <c r="D20" s="276"/>
      <c r="E20" s="277"/>
      <c r="F20" s="276">
        <v>2.0833333333333332E-2</v>
      </c>
      <c r="G20" s="277"/>
      <c r="H20" s="276"/>
      <c r="I20" s="277"/>
      <c r="J20" s="268"/>
      <c r="K20" s="278"/>
      <c r="L20" s="269">
        <v>0.33333333333333331</v>
      </c>
      <c r="M20" s="113">
        <f t="shared" si="0"/>
        <v>0</v>
      </c>
      <c r="N20" s="277"/>
      <c r="O20" s="276"/>
      <c r="P20" s="57">
        <f t="shared" si="1"/>
        <v>0</v>
      </c>
      <c r="Q20" s="89"/>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row>
    <row r="21" spans="1:40" x14ac:dyDescent="0.2">
      <c r="A21" s="115"/>
      <c r="B21" s="68"/>
      <c r="C21" s="216" t="str">
        <f>TEXT(firstday+($E$12*7-3),dayformat)</f>
        <v>fre 4 feb</v>
      </c>
      <c r="D21" s="276"/>
      <c r="E21" s="277"/>
      <c r="F21" s="279">
        <v>2.0833333333333332E-2</v>
      </c>
      <c r="G21" s="277"/>
      <c r="H21" s="276"/>
      <c r="I21" s="277"/>
      <c r="J21" s="268"/>
      <c r="K21" s="278"/>
      <c r="L21" s="266">
        <v>0.33333333333333331</v>
      </c>
      <c r="M21" s="113">
        <f t="shared" si="0"/>
        <v>0</v>
      </c>
      <c r="N21" s="277"/>
      <c r="O21" s="276"/>
      <c r="P21" s="57">
        <f t="shared" si="1"/>
        <v>0</v>
      </c>
      <c r="Q21" s="89"/>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row>
    <row r="22" spans="1:40" x14ac:dyDescent="0.2">
      <c r="A22" s="115"/>
      <c r="B22" s="68"/>
      <c r="C22" s="217" t="str">
        <f>TEXT(firstday+($E$12*7-2),dayformat)</f>
        <v>lör 5 feb</v>
      </c>
      <c r="D22" s="282"/>
      <c r="E22" s="283"/>
      <c r="F22" s="284"/>
      <c r="G22" s="282"/>
      <c r="H22" s="282"/>
      <c r="I22" s="285"/>
      <c r="J22" s="286"/>
      <c r="K22" s="286"/>
      <c r="L22" s="287"/>
      <c r="M22" s="55">
        <f>((D22-E22)&lt;&gt;0)*((D22&gt;E22)+E22-D22-G22)+(H22&lt;&gt;"")*H22</f>
        <v>0</v>
      </c>
      <c r="N22" s="284"/>
      <c r="O22" s="282"/>
      <c r="P22" s="57">
        <f>(M22&gt;0)*(M22-O22)</f>
        <v>0</v>
      </c>
      <c r="Q22" s="89"/>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row>
    <row r="23" spans="1:40" ht="12.95" customHeight="1" x14ac:dyDescent="0.2">
      <c r="A23" s="115"/>
      <c r="B23" s="68"/>
      <c r="C23" s="218" t="str">
        <f>TEXT(firstday+($E$12*7-1),dayformat)</f>
        <v>sön 6 feb</v>
      </c>
      <c r="D23" s="279"/>
      <c r="E23" s="288"/>
      <c r="F23" s="289"/>
      <c r="G23" s="279"/>
      <c r="H23" s="279"/>
      <c r="I23" s="290"/>
      <c r="J23" s="291"/>
      <c r="K23" s="291"/>
      <c r="L23" s="292"/>
      <c r="M23" s="55">
        <f>((D23-E23)&lt;&gt;0)*((D23&gt;E23)+E23-D23-G23)+(H23&lt;&gt;"")*H23</f>
        <v>0</v>
      </c>
      <c r="N23" s="293"/>
      <c r="O23" s="279"/>
      <c r="P23" s="57">
        <f>(M23&gt;0)*(M23-O23)</f>
        <v>0</v>
      </c>
      <c r="Q23" s="89"/>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row>
    <row r="24" spans="1:40" ht="6" customHeight="1" x14ac:dyDescent="0.2">
      <c r="A24" s="115"/>
      <c r="B24" s="68"/>
      <c r="C24" s="151"/>
      <c r="D24" s="152"/>
      <c r="E24" s="152"/>
      <c r="F24" s="153"/>
      <c r="G24" s="152"/>
      <c r="H24" s="152"/>
      <c r="I24" s="153"/>
      <c r="J24" s="137"/>
      <c r="K24" s="137"/>
      <c r="L24" s="154"/>
      <c r="M24" s="146"/>
      <c r="N24" s="153"/>
      <c r="O24" s="152"/>
      <c r="P24" s="146"/>
      <c r="Q24" s="89"/>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row>
    <row r="25" spans="1:40" x14ac:dyDescent="0.2">
      <c r="A25" s="115"/>
      <c r="B25" s="68"/>
      <c r="C25" s="455" t="s">
        <v>95</v>
      </c>
      <c r="D25" s="456"/>
      <c r="E25" s="147"/>
      <c r="F25" s="147"/>
      <c r="G25" s="147"/>
      <c r="H25" s="148"/>
      <c r="I25" s="147"/>
      <c r="J25" s="149"/>
      <c r="K25" s="149"/>
      <c r="L25" s="149"/>
      <c r="M25" s="150"/>
      <c r="N25" s="149"/>
      <c r="O25" s="149"/>
      <c r="P25" s="149"/>
      <c r="Q25" s="89"/>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row>
    <row r="26" spans="1:40" x14ac:dyDescent="0.2">
      <c r="A26" s="115"/>
      <c r="B26" s="68"/>
      <c r="C26" s="459" t="s">
        <v>76</v>
      </c>
      <c r="D26" s="460"/>
      <c r="E26" s="460"/>
      <c r="F26" s="33"/>
      <c r="G26" s="59">
        <f>SUM(G17:G23)</f>
        <v>0</v>
      </c>
      <c r="H26" s="59">
        <f>SUM(H17:H23)</f>
        <v>0</v>
      </c>
      <c r="I26" s="59">
        <f>SUM(I17:I21)</f>
        <v>0</v>
      </c>
      <c r="J26" s="20"/>
      <c r="K26" s="20"/>
      <c r="L26" s="56">
        <f>SUM(L17:L21)</f>
        <v>1.6666666666666665</v>
      </c>
      <c r="M26" s="60">
        <f>SUM(M17:M23)</f>
        <v>0</v>
      </c>
      <c r="N26" s="56">
        <f>SUM(N17:N21)</f>
        <v>0</v>
      </c>
      <c r="O26" s="56">
        <f>SUM(O17:O23)</f>
        <v>0</v>
      </c>
      <c r="P26" s="61">
        <f>SUM(P17:P23)</f>
        <v>0</v>
      </c>
      <c r="Q26" s="89"/>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row>
    <row r="27" spans="1:40" ht="14.1" customHeight="1" x14ac:dyDescent="0.2">
      <c r="A27" s="115"/>
      <c r="B27" s="68"/>
      <c r="C27" s="451" t="s">
        <v>77</v>
      </c>
      <c r="D27" s="448"/>
      <c r="E27" s="448"/>
      <c r="F27" s="33"/>
      <c r="G27" s="19"/>
      <c r="H27" s="19"/>
      <c r="I27" s="20"/>
      <c r="J27" s="20"/>
      <c r="K27" s="20"/>
      <c r="L27" s="20"/>
      <c r="M27" s="20"/>
      <c r="N27" s="63">
        <f>'v 4'!N30</f>
        <v>0</v>
      </c>
      <c r="O27" s="63">
        <f>'v 4'!O30</f>
        <v>0</v>
      </c>
      <c r="P27" s="58">
        <f>'v 4'!P30</f>
        <v>0</v>
      </c>
      <c r="Q27" s="89"/>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row>
    <row r="28" spans="1:40" ht="14.1" customHeight="1" x14ac:dyDescent="0.2">
      <c r="A28" s="115"/>
      <c r="B28" s="68"/>
      <c r="C28" s="449" t="s">
        <v>96</v>
      </c>
      <c r="D28" s="448"/>
      <c r="E28" s="448"/>
      <c r="F28" s="33"/>
      <c r="G28" s="19"/>
      <c r="H28" s="19"/>
      <c r="I28" s="20"/>
      <c r="J28" s="20"/>
      <c r="K28" s="20"/>
      <c r="L28" s="20"/>
      <c r="M28" s="20"/>
      <c r="N28" s="62"/>
      <c r="O28" s="62"/>
      <c r="P28" s="38"/>
      <c r="Q28" s="89"/>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row>
    <row r="29" spans="1:40" ht="14.1" customHeight="1" x14ac:dyDescent="0.2">
      <c r="A29" s="115"/>
      <c r="B29" s="68"/>
      <c r="C29" s="454" t="s">
        <v>97</v>
      </c>
      <c r="D29" s="448"/>
      <c r="E29" s="448"/>
      <c r="F29" s="34"/>
      <c r="G29" s="19"/>
      <c r="H29" s="19"/>
      <c r="I29" s="21"/>
      <c r="J29" s="19"/>
      <c r="K29" s="19"/>
      <c r="L29" s="21"/>
      <c r="M29" s="22"/>
      <c r="N29" s="62"/>
      <c r="O29" s="62"/>
      <c r="P29" s="64">
        <f>(N29*1.5)+(O29*2)</f>
        <v>0</v>
      </c>
      <c r="Q29" s="89"/>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row>
    <row r="30" spans="1:40" ht="12.95" customHeight="1" x14ac:dyDescent="0.2">
      <c r="A30" s="115"/>
      <c r="B30" s="68"/>
      <c r="C30" s="447" t="s">
        <v>79</v>
      </c>
      <c r="D30" s="448"/>
      <c r="E30" s="448"/>
      <c r="F30" s="35"/>
      <c r="G30" s="23"/>
      <c r="H30" s="23"/>
      <c r="I30" s="24"/>
      <c r="J30" s="23"/>
      <c r="K30" s="23"/>
      <c r="L30" s="24"/>
      <c r="M30" s="25"/>
      <c r="N30" s="65">
        <f>N26+N27-N28-N29</f>
        <v>0</v>
      </c>
      <c r="O30" s="65">
        <f>O27+O26-O28-O29</f>
        <v>0</v>
      </c>
      <c r="P30" s="64">
        <f>P26+P27+P29</f>
        <v>0</v>
      </c>
      <c r="Q30" s="89"/>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row>
    <row r="31" spans="1:40" ht="6" customHeight="1" x14ac:dyDescent="0.2">
      <c r="A31" s="115"/>
      <c r="B31" s="68"/>
      <c r="C31" s="143"/>
      <c r="D31" s="140"/>
      <c r="E31" s="140"/>
      <c r="F31" s="37"/>
      <c r="G31" s="4"/>
      <c r="H31" s="4"/>
      <c r="I31" s="6"/>
      <c r="J31" s="4"/>
      <c r="K31" s="4"/>
      <c r="L31" s="6"/>
      <c r="M31" s="142"/>
      <c r="N31" s="141"/>
      <c r="O31" s="141"/>
      <c r="P31" s="146"/>
      <c r="Q31" s="89"/>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row>
    <row r="32" spans="1:40" x14ac:dyDescent="0.2">
      <c r="A32" s="115"/>
      <c r="B32" s="100"/>
      <c r="C32" s="445" t="s">
        <v>100</v>
      </c>
      <c r="D32" s="446"/>
      <c r="E32" s="83"/>
      <c r="F32" s="95"/>
      <c r="G32" s="4"/>
      <c r="H32" s="4"/>
      <c r="I32" s="6"/>
      <c r="J32" s="4"/>
      <c r="K32" s="4"/>
      <c r="L32" s="6"/>
      <c r="M32" s="142"/>
      <c r="N32" s="141"/>
      <c r="O32" s="141"/>
      <c r="P32" s="145"/>
      <c r="Q32" s="88"/>
      <c r="R32" s="115"/>
      <c r="S32" s="128"/>
      <c r="T32" s="115"/>
      <c r="U32" s="115"/>
      <c r="V32" s="115"/>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
      <c r="A33" s="115"/>
      <c r="B33" s="144"/>
      <c r="C33" s="452" t="str">
        <f>C17</f>
        <v>mån 31 jan</v>
      </c>
      <c r="D33" s="465"/>
      <c r="E33" s="466"/>
      <c r="F33" s="466"/>
      <c r="G33" s="466"/>
      <c r="H33" s="466"/>
      <c r="I33" s="466"/>
      <c r="J33" s="466"/>
      <c r="K33" s="466"/>
      <c r="L33" s="466"/>
      <c r="M33" s="466"/>
      <c r="N33" s="466"/>
      <c r="O33" s="466"/>
      <c r="P33" s="467"/>
      <c r="Q33" s="88"/>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row>
    <row r="34" spans="1:40" ht="14.1" customHeight="1" x14ac:dyDescent="0.2">
      <c r="A34" s="115"/>
      <c r="B34" s="144"/>
      <c r="C34" s="453"/>
      <c r="D34" s="468"/>
      <c r="E34" s="469"/>
      <c r="F34" s="469"/>
      <c r="G34" s="469"/>
      <c r="H34" s="469"/>
      <c r="I34" s="469"/>
      <c r="J34" s="469"/>
      <c r="K34" s="469"/>
      <c r="L34" s="469"/>
      <c r="M34" s="469"/>
      <c r="N34" s="469"/>
      <c r="O34" s="469"/>
      <c r="P34" s="470"/>
      <c r="Q34" s="88"/>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row>
    <row r="35" spans="1:40" ht="14.1" customHeight="1" x14ac:dyDescent="0.2">
      <c r="A35" s="115"/>
      <c r="B35" s="144"/>
      <c r="C35" s="437" t="str">
        <f>C18</f>
        <v>tis 1 feb</v>
      </c>
      <c r="D35" s="471"/>
      <c r="E35" s="472"/>
      <c r="F35" s="472"/>
      <c r="G35" s="472"/>
      <c r="H35" s="472"/>
      <c r="I35" s="472"/>
      <c r="J35" s="472"/>
      <c r="K35" s="472"/>
      <c r="L35" s="472"/>
      <c r="M35" s="472"/>
      <c r="N35" s="472"/>
      <c r="O35" s="472"/>
      <c r="P35" s="473"/>
      <c r="Q35" s="88"/>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row>
    <row r="36" spans="1:40" ht="14.1" customHeight="1" x14ac:dyDescent="0.2">
      <c r="A36" s="115"/>
      <c r="B36" s="144"/>
      <c r="C36" s="438"/>
      <c r="D36" s="439"/>
      <c r="E36" s="469"/>
      <c r="F36" s="469"/>
      <c r="G36" s="469"/>
      <c r="H36" s="469"/>
      <c r="I36" s="469"/>
      <c r="J36" s="469"/>
      <c r="K36" s="469"/>
      <c r="L36" s="469"/>
      <c r="M36" s="469"/>
      <c r="N36" s="469"/>
      <c r="O36" s="469"/>
      <c r="P36" s="470"/>
      <c r="Q36" s="88"/>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row>
    <row r="37" spans="1:40" ht="14.1" customHeight="1" x14ac:dyDescent="0.2">
      <c r="A37" s="115"/>
      <c r="B37" s="144"/>
      <c r="C37" s="437" t="str">
        <f>C19</f>
        <v>ons 2 feb</v>
      </c>
      <c r="D37" s="471"/>
      <c r="E37" s="472"/>
      <c r="F37" s="472"/>
      <c r="G37" s="472"/>
      <c r="H37" s="472"/>
      <c r="I37" s="472"/>
      <c r="J37" s="472"/>
      <c r="K37" s="472"/>
      <c r="L37" s="472"/>
      <c r="M37" s="472"/>
      <c r="N37" s="472"/>
      <c r="O37" s="472"/>
      <c r="P37" s="473"/>
      <c r="Q37" s="101"/>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row>
    <row r="38" spans="1:40" ht="14.1" customHeight="1" x14ac:dyDescent="0.2">
      <c r="A38" s="115"/>
      <c r="B38" s="144"/>
      <c r="C38" s="438"/>
      <c r="D38" s="439"/>
      <c r="E38" s="440"/>
      <c r="F38" s="440"/>
      <c r="G38" s="440"/>
      <c r="H38" s="440"/>
      <c r="I38" s="440"/>
      <c r="J38" s="440"/>
      <c r="K38" s="440"/>
      <c r="L38" s="440"/>
      <c r="M38" s="440"/>
      <c r="N38" s="440"/>
      <c r="O38" s="440"/>
      <c r="P38" s="441"/>
      <c r="Q38" s="88"/>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row>
    <row r="39" spans="1:40" ht="14.1" customHeight="1" x14ac:dyDescent="0.2">
      <c r="A39" s="115"/>
      <c r="B39" s="144"/>
      <c r="C39" s="437" t="str">
        <f>C20</f>
        <v>tor 3 feb</v>
      </c>
      <c r="D39" s="471"/>
      <c r="E39" s="472"/>
      <c r="F39" s="472"/>
      <c r="G39" s="472"/>
      <c r="H39" s="472"/>
      <c r="I39" s="472"/>
      <c r="J39" s="472"/>
      <c r="K39" s="472"/>
      <c r="L39" s="472"/>
      <c r="M39" s="472"/>
      <c r="N39" s="472"/>
      <c r="O39" s="472"/>
      <c r="P39" s="473"/>
      <c r="Q39" s="88"/>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row>
    <row r="40" spans="1:40" ht="14.1" customHeight="1" x14ac:dyDescent="0.2">
      <c r="A40" s="115"/>
      <c r="B40" s="144"/>
      <c r="C40" s="438"/>
      <c r="D40" s="439"/>
      <c r="E40" s="440"/>
      <c r="F40" s="440"/>
      <c r="G40" s="440"/>
      <c r="H40" s="440"/>
      <c r="I40" s="440"/>
      <c r="J40" s="440"/>
      <c r="K40" s="440"/>
      <c r="L40" s="440"/>
      <c r="M40" s="440"/>
      <c r="N40" s="440"/>
      <c r="O40" s="440"/>
      <c r="P40" s="441"/>
      <c r="Q40" s="88"/>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row>
    <row r="41" spans="1:40" ht="14.1" customHeight="1" x14ac:dyDescent="0.2">
      <c r="A41" s="115"/>
      <c r="B41" s="144"/>
      <c r="C41" s="461" t="str">
        <f>C21</f>
        <v>fre 4 feb</v>
      </c>
      <c r="D41" s="474"/>
      <c r="E41" s="466"/>
      <c r="F41" s="466"/>
      <c r="G41" s="466"/>
      <c r="H41" s="466"/>
      <c r="I41" s="466"/>
      <c r="J41" s="466"/>
      <c r="K41" s="466"/>
      <c r="L41" s="466"/>
      <c r="M41" s="466"/>
      <c r="N41" s="466"/>
      <c r="O41" s="466"/>
      <c r="P41" s="467"/>
      <c r="Q41" s="88"/>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row>
    <row r="42" spans="1:40" ht="14.1" customHeight="1" x14ac:dyDescent="0.2">
      <c r="A42" s="115"/>
      <c r="B42" s="144"/>
      <c r="C42" s="462"/>
      <c r="D42" s="475"/>
      <c r="E42" s="476"/>
      <c r="F42" s="476"/>
      <c r="G42" s="476"/>
      <c r="H42" s="476"/>
      <c r="I42" s="476"/>
      <c r="J42" s="476"/>
      <c r="K42" s="476"/>
      <c r="L42" s="476"/>
      <c r="M42" s="476"/>
      <c r="N42" s="476"/>
      <c r="O42" s="476"/>
      <c r="P42" s="477"/>
      <c r="Q42" s="88"/>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row>
    <row r="43" spans="1:40" s="1" customFormat="1" ht="14.1" customHeight="1" x14ac:dyDescent="0.2">
      <c r="A43" s="115"/>
      <c r="B43" s="144"/>
      <c r="C43" s="437" t="str">
        <f>C22</f>
        <v>lör 5 feb</v>
      </c>
      <c r="D43" s="474"/>
      <c r="E43" s="466"/>
      <c r="F43" s="466"/>
      <c r="G43" s="466"/>
      <c r="H43" s="466"/>
      <c r="I43" s="466"/>
      <c r="J43" s="466"/>
      <c r="K43" s="466"/>
      <c r="L43" s="466"/>
      <c r="M43" s="466"/>
      <c r="N43" s="466"/>
      <c r="O43" s="466"/>
      <c r="P43" s="467"/>
      <c r="Q43" s="88"/>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row>
    <row r="44" spans="1:40" ht="14.1" customHeight="1" x14ac:dyDescent="0.2">
      <c r="A44" s="115"/>
      <c r="B44" s="100"/>
      <c r="C44" s="438"/>
      <c r="D44" s="475"/>
      <c r="E44" s="476"/>
      <c r="F44" s="476"/>
      <c r="G44" s="476"/>
      <c r="H44" s="476"/>
      <c r="I44" s="476"/>
      <c r="J44" s="476"/>
      <c r="K44" s="476"/>
      <c r="L44" s="476"/>
      <c r="M44" s="476"/>
      <c r="N44" s="476"/>
      <c r="O44" s="476"/>
      <c r="P44" s="477"/>
      <c r="Q44" s="88"/>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row>
    <row r="45" spans="1:40" s="1" customFormat="1" ht="14.1" customHeight="1" x14ac:dyDescent="0.2">
      <c r="A45" s="115"/>
      <c r="B45" s="100"/>
      <c r="C45" s="437" t="str">
        <f>C23</f>
        <v>sön 6 feb</v>
      </c>
      <c r="D45" s="478"/>
      <c r="E45" s="479"/>
      <c r="F45" s="479"/>
      <c r="G45" s="479"/>
      <c r="H45" s="479"/>
      <c r="I45" s="479"/>
      <c r="J45" s="479"/>
      <c r="K45" s="479"/>
      <c r="L45" s="479"/>
      <c r="M45" s="479"/>
      <c r="N45" s="479"/>
      <c r="O45" s="479"/>
      <c r="P45" s="480"/>
      <c r="Q45" s="88"/>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row>
    <row r="46" spans="1:40" ht="14.1" customHeight="1" x14ac:dyDescent="0.2">
      <c r="A46" s="115"/>
      <c r="B46" s="100"/>
      <c r="C46" s="438"/>
      <c r="D46" s="475"/>
      <c r="E46" s="476"/>
      <c r="F46" s="476"/>
      <c r="G46" s="476"/>
      <c r="H46" s="476"/>
      <c r="I46" s="476"/>
      <c r="J46" s="476"/>
      <c r="K46" s="476"/>
      <c r="L46" s="476"/>
      <c r="M46" s="476"/>
      <c r="N46" s="476"/>
      <c r="O46" s="476"/>
      <c r="P46" s="477"/>
      <c r="Q46" s="88"/>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row>
    <row r="47" spans="1:40" x14ac:dyDescent="0.2">
      <c r="A47" s="115"/>
      <c r="B47" s="100"/>
      <c r="C47" s="8"/>
      <c r="D47" s="4"/>
      <c r="E47" s="4"/>
      <c r="F47" s="4"/>
      <c r="G47" s="4"/>
      <c r="H47" s="4"/>
      <c r="I47" s="6"/>
      <c r="J47" s="4"/>
      <c r="K47" s="4"/>
      <c r="L47" s="6"/>
      <c r="M47" s="27"/>
      <c r="N47" s="6"/>
      <c r="O47" s="6"/>
      <c r="P47" s="28"/>
      <c r="Q47" s="88"/>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row>
    <row r="48" spans="1:40" x14ac:dyDescent="0.2">
      <c r="A48" s="115"/>
      <c r="B48" s="100"/>
      <c r="C48" s="8"/>
      <c r="D48" s="4"/>
      <c r="E48" s="4"/>
      <c r="F48" s="4"/>
      <c r="G48" s="4"/>
      <c r="H48" s="4"/>
      <c r="I48" s="6"/>
      <c r="J48" s="4"/>
      <c r="K48" s="4"/>
      <c r="L48" s="6"/>
      <c r="M48" s="27"/>
      <c r="N48" s="6"/>
      <c r="O48" s="6"/>
      <c r="P48" s="6"/>
      <c r="Q48" s="11"/>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row>
    <row r="49" spans="1:40" x14ac:dyDescent="0.2">
      <c r="A49" s="115"/>
      <c r="B49" s="100"/>
      <c r="C49" s="8"/>
      <c r="D49" s="4"/>
      <c r="E49" s="4"/>
      <c r="F49" s="4"/>
      <c r="G49" s="6"/>
      <c r="H49" s="6"/>
      <c r="I49" s="27"/>
      <c r="J49" s="4"/>
      <c r="K49" s="4"/>
      <c r="L49" s="6"/>
      <c r="M49" s="27"/>
      <c r="N49" s="27"/>
      <c r="O49" s="27"/>
      <c r="P49" s="6"/>
      <c r="Q49" s="11"/>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row>
    <row r="50" spans="1:40" x14ac:dyDescent="0.2">
      <c r="A50" s="115"/>
      <c r="B50" s="100"/>
      <c r="C50" s="8"/>
      <c r="D50" s="4"/>
      <c r="E50" s="4"/>
      <c r="F50" s="4"/>
      <c r="G50" s="28"/>
      <c r="H50" s="28"/>
      <c r="I50" s="27"/>
      <c r="J50" s="4"/>
      <c r="K50" s="4"/>
      <c r="L50" s="6"/>
      <c r="M50" s="26"/>
      <c r="N50" s="27"/>
      <c r="O50" s="27"/>
      <c r="P50" s="6"/>
      <c r="Q50" s="11"/>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row>
    <row r="51" spans="1:40" x14ac:dyDescent="0.2">
      <c r="A51" s="115"/>
      <c r="B51" s="100"/>
      <c r="C51" s="28"/>
      <c r="D51" s="4"/>
      <c r="E51" s="4"/>
      <c r="F51" s="4"/>
      <c r="G51" s="9"/>
      <c r="H51" s="9"/>
      <c r="I51" s="28"/>
      <c r="J51" s="4"/>
      <c r="K51" s="4"/>
      <c r="L51" s="6"/>
      <c r="M51" s="28"/>
      <c r="N51" s="28"/>
      <c r="O51" s="28"/>
      <c r="P51" s="6"/>
      <c r="Q51" s="101"/>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row>
    <row r="52" spans="1:40" x14ac:dyDescent="0.2">
      <c r="A52" s="115"/>
      <c r="B52" s="100"/>
      <c r="C52" s="8"/>
      <c r="D52" s="4"/>
      <c r="E52" s="4"/>
      <c r="F52" s="4"/>
      <c r="G52" s="28"/>
      <c r="H52" s="28"/>
      <c r="I52" s="27"/>
      <c r="J52" s="4"/>
      <c r="K52" s="4"/>
      <c r="L52" s="6"/>
      <c r="M52" s="26"/>
      <c r="N52" s="27"/>
      <c r="O52" s="27"/>
      <c r="P52" s="6"/>
      <c r="Q52" s="101"/>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row>
    <row r="53" spans="1:40" x14ac:dyDescent="0.2">
      <c r="A53" s="115"/>
      <c r="B53" s="100"/>
      <c r="C53" s="8"/>
      <c r="D53" s="4"/>
      <c r="E53" s="4"/>
      <c r="F53" s="4"/>
      <c r="G53" s="28"/>
      <c r="H53" s="6"/>
      <c r="I53" s="6"/>
      <c r="J53" s="4"/>
      <c r="K53" s="4"/>
      <c r="L53" s="6"/>
      <c r="M53" s="28"/>
      <c r="N53" s="6"/>
      <c r="O53" s="6"/>
      <c r="P53" s="6"/>
      <c r="Q53" s="101"/>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row>
    <row r="54" spans="1:40" x14ac:dyDescent="0.2">
      <c r="A54" s="115"/>
      <c r="B54" s="100"/>
      <c r="C54" s="8"/>
      <c r="D54" s="4"/>
      <c r="E54" s="4"/>
      <c r="F54" s="4"/>
      <c r="G54" s="4"/>
      <c r="H54" s="4"/>
      <c r="I54" s="6"/>
      <c r="J54" s="4"/>
      <c r="K54" s="4"/>
      <c r="L54" s="4"/>
      <c r="M54" s="6"/>
      <c r="N54" s="6"/>
      <c r="O54" s="4"/>
      <c r="P54" s="4"/>
      <c r="Q54" s="101"/>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row>
    <row r="55" spans="1:40" x14ac:dyDescent="0.2">
      <c r="A55" s="115"/>
      <c r="B55" s="100"/>
      <c r="C55" s="4"/>
      <c r="D55" s="4"/>
      <c r="E55" s="4"/>
      <c r="F55" s="4"/>
      <c r="G55" s="8"/>
      <c r="H55" s="8"/>
      <c r="I55" s="6"/>
      <c r="J55" s="4"/>
      <c r="K55" s="4"/>
      <c r="L55" s="4"/>
      <c r="M55" s="6"/>
      <c r="N55" s="6"/>
      <c r="O55" s="4"/>
      <c r="P55" s="4"/>
      <c r="Q55" s="101"/>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row>
    <row r="56" spans="1:40" x14ac:dyDescent="0.2">
      <c r="A56" s="115"/>
      <c r="B56" s="100"/>
      <c r="C56" s="4"/>
      <c r="D56" s="4"/>
      <c r="E56" s="4"/>
      <c r="F56" s="28"/>
      <c r="G56" s="28"/>
      <c r="H56" s="2"/>
      <c r="I56" s="2"/>
      <c r="J56" s="2"/>
      <c r="K56" s="2"/>
      <c r="L56" s="2"/>
      <c r="M56" s="2"/>
      <c r="N56" s="2"/>
      <c r="O56" s="2"/>
      <c r="P56" s="2"/>
      <c r="Q56" s="101"/>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row>
    <row r="57" spans="1:40" x14ac:dyDescent="0.2">
      <c r="A57" s="115"/>
      <c r="B57" s="100"/>
      <c r="C57" s="4"/>
      <c r="D57" s="4"/>
      <c r="E57" s="4"/>
      <c r="F57" s="28"/>
      <c r="G57" s="28"/>
      <c r="H57" s="2"/>
      <c r="I57" s="2"/>
      <c r="J57" s="2"/>
      <c r="K57" s="2"/>
      <c r="L57" s="2"/>
      <c r="M57" s="2"/>
      <c r="N57" s="2"/>
      <c r="O57" s="2"/>
      <c r="P57" s="2"/>
      <c r="Q57" s="101"/>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row>
    <row r="58" spans="1:40" x14ac:dyDescent="0.2">
      <c r="A58" s="115"/>
      <c r="B58" s="100"/>
      <c r="C58" s="29"/>
      <c r="D58" s="28"/>
      <c r="E58" s="28"/>
      <c r="F58" s="28"/>
      <c r="G58" s="28"/>
      <c r="H58" s="2"/>
      <c r="I58" s="2"/>
      <c r="J58" s="2"/>
      <c r="K58" s="2"/>
      <c r="L58" s="2"/>
      <c r="M58" s="2"/>
      <c r="N58" s="2"/>
      <c r="O58" s="2"/>
      <c r="P58" s="2"/>
      <c r="Q58" s="101"/>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row>
    <row r="59" spans="1:40" x14ac:dyDescent="0.2">
      <c r="A59" s="115"/>
      <c r="B59" s="100"/>
      <c r="C59" s="28"/>
      <c r="D59" s="28"/>
      <c r="E59" s="28"/>
      <c r="F59" s="28"/>
      <c r="G59" s="28"/>
      <c r="H59" s="28"/>
      <c r="I59" s="27"/>
      <c r="J59" s="27"/>
      <c r="K59" s="27"/>
      <c r="L59" s="28"/>
      <c r="M59" s="27"/>
      <c r="N59" s="27"/>
      <c r="O59" s="27"/>
      <c r="P59" s="28"/>
      <c r="Q59" s="101"/>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row>
    <row r="60" spans="1:40" x14ac:dyDescent="0.2">
      <c r="A60" s="115"/>
      <c r="B60" s="100"/>
      <c r="C60" s="102"/>
      <c r="D60" s="102"/>
      <c r="E60" s="102"/>
      <c r="F60" s="102"/>
      <c r="G60" s="102"/>
      <c r="H60" s="102"/>
      <c r="I60" s="102"/>
      <c r="J60" s="27"/>
      <c r="K60" s="27"/>
      <c r="L60" s="28"/>
      <c r="M60" s="102"/>
      <c r="N60" s="102"/>
      <c r="O60" s="27"/>
      <c r="P60" s="28"/>
      <c r="Q60" s="101"/>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row>
    <row r="61" spans="1:40" x14ac:dyDescent="0.2">
      <c r="A61" s="115"/>
      <c r="B61" s="100"/>
      <c r="C61" s="102"/>
      <c r="D61" s="102"/>
      <c r="E61" s="102"/>
      <c r="F61" s="102"/>
      <c r="G61" s="102"/>
      <c r="H61" s="102"/>
      <c r="I61" s="102"/>
      <c r="J61" s="29"/>
      <c r="K61" s="29"/>
      <c r="L61" s="28"/>
      <c r="M61" s="102"/>
      <c r="N61" s="102"/>
      <c r="O61" s="29"/>
      <c r="P61" s="28"/>
      <c r="Q61" s="101"/>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row>
    <row r="62" spans="1:40" x14ac:dyDescent="0.2">
      <c r="A62" s="115"/>
      <c r="B62" s="100"/>
      <c r="C62" s="103"/>
      <c r="D62" s="30"/>
      <c r="E62" s="30"/>
      <c r="F62" s="30"/>
      <c r="G62" s="30"/>
      <c r="H62" s="30"/>
      <c r="I62" s="29"/>
      <c r="J62" s="29"/>
      <c r="K62" s="29"/>
      <c r="L62" s="28"/>
      <c r="M62" s="29"/>
      <c r="N62" s="29"/>
      <c r="O62" s="29"/>
      <c r="P62" s="28"/>
      <c r="Q62" s="101"/>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row>
    <row r="63" spans="1:40" x14ac:dyDescent="0.2">
      <c r="A63" s="115"/>
      <c r="B63" s="100"/>
      <c r="C63" s="102"/>
      <c r="D63" s="30"/>
      <c r="E63" s="30"/>
      <c r="F63" s="30"/>
      <c r="G63" s="30"/>
      <c r="H63" s="30"/>
      <c r="I63" s="29"/>
      <c r="J63" s="29"/>
      <c r="K63" s="29"/>
      <c r="L63" s="28"/>
      <c r="M63" s="29"/>
      <c r="N63" s="29"/>
      <c r="O63" s="29"/>
      <c r="P63" s="28"/>
      <c r="Q63" s="101"/>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row>
    <row r="64" spans="1:40" x14ac:dyDescent="0.2">
      <c r="A64" s="115"/>
      <c r="B64" s="68"/>
      <c r="C64" s="102"/>
      <c r="D64" s="30"/>
      <c r="E64" s="30"/>
      <c r="F64" s="30"/>
      <c r="G64" s="30"/>
      <c r="H64" s="30"/>
      <c r="I64" s="29"/>
      <c r="J64" s="29"/>
      <c r="K64" s="29"/>
      <c r="L64" s="28"/>
      <c r="M64" s="29"/>
      <c r="N64" s="29"/>
      <c r="O64" s="29"/>
      <c r="P64" s="28"/>
      <c r="Q64" s="101"/>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row>
    <row r="65" spans="1:40" x14ac:dyDescent="0.2">
      <c r="A65" s="115"/>
      <c r="B65" s="68"/>
      <c r="C65" s="102"/>
      <c r="D65" s="30"/>
      <c r="E65" s="30"/>
      <c r="F65" s="30"/>
      <c r="G65" s="30"/>
      <c r="H65" s="30"/>
      <c r="I65" s="29"/>
      <c r="J65" s="29"/>
      <c r="K65" s="29"/>
      <c r="L65" s="28"/>
      <c r="M65" s="29"/>
      <c r="N65" s="29"/>
      <c r="O65" s="29"/>
      <c r="P65" s="28"/>
      <c r="Q65" s="101"/>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row>
    <row r="66" spans="1:40" x14ac:dyDescent="0.2">
      <c r="A66" s="115"/>
      <c r="B66" s="68"/>
      <c r="C66" s="102"/>
      <c r="D66" s="30"/>
      <c r="E66" s="30"/>
      <c r="F66" s="30"/>
      <c r="G66" s="30"/>
      <c r="H66" s="30"/>
      <c r="I66" s="29"/>
      <c r="J66" s="29"/>
      <c r="K66" s="29"/>
      <c r="L66" s="28"/>
      <c r="M66" s="29"/>
      <c r="N66" s="29"/>
      <c r="O66" s="29"/>
      <c r="P66" s="28"/>
      <c r="Q66" s="101"/>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row>
    <row r="67" spans="1:40" x14ac:dyDescent="0.2">
      <c r="A67" s="115"/>
      <c r="B67" s="68"/>
      <c r="C67" s="30"/>
      <c r="D67" s="30"/>
      <c r="E67" s="30"/>
      <c r="F67" s="30"/>
      <c r="G67" s="30"/>
      <c r="H67" s="30"/>
      <c r="I67" s="29"/>
      <c r="J67" s="29"/>
      <c r="K67" s="29"/>
      <c r="L67" s="28"/>
      <c r="M67" s="29"/>
      <c r="N67" s="29"/>
      <c r="O67" s="29"/>
      <c r="P67" s="28"/>
      <c r="Q67" s="101"/>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row>
    <row r="68" spans="1:40" x14ac:dyDescent="0.2">
      <c r="A68" s="115"/>
      <c r="B68" s="68"/>
      <c r="C68" s="104"/>
      <c r="D68" s="30"/>
      <c r="E68" s="30"/>
      <c r="F68" s="30"/>
      <c r="G68" s="30"/>
      <c r="H68" s="30"/>
      <c r="I68" s="29"/>
      <c r="J68" s="29"/>
      <c r="K68" s="29"/>
      <c r="L68" s="28"/>
      <c r="M68" s="29"/>
      <c r="N68" s="29"/>
      <c r="O68" s="29"/>
      <c r="P68" s="28"/>
      <c r="Q68" s="101"/>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row>
    <row r="69" spans="1:40" x14ac:dyDescent="0.2">
      <c r="A69" s="115"/>
      <c r="B69" s="68"/>
      <c r="C69" s="28"/>
      <c r="D69" s="30"/>
      <c r="E69" s="30"/>
      <c r="F69" s="30"/>
      <c r="G69" s="30"/>
      <c r="H69" s="30"/>
      <c r="I69" s="29"/>
      <c r="J69" s="29"/>
      <c r="K69" s="29"/>
      <c r="L69" s="28"/>
      <c r="M69" s="29"/>
      <c r="N69" s="29"/>
      <c r="O69" s="29"/>
      <c r="P69" s="28"/>
      <c r="Q69" s="101"/>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row>
    <row r="70" spans="1:40" x14ac:dyDescent="0.2">
      <c r="A70" s="115"/>
      <c r="B70" s="68"/>
      <c r="C70" s="28"/>
      <c r="D70" s="30"/>
      <c r="E70" s="30"/>
      <c r="F70" s="30"/>
      <c r="G70" s="30"/>
      <c r="H70" s="30"/>
      <c r="I70" s="29"/>
      <c r="J70" s="29"/>
      <c r="K70" s="29"/>
      <c r="L70" s="28"/>
      <c r="M70" s="29"/>
      <c r="N70" s="29"/>
      <c r="O70" s="29"/>
      <c r="P70" s="28"/>
      <c r="Q70" s="101"/>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row>
    <row r="71" spans="1:40" x14ac:dyDescent="0.2">
      <c r="A71" s="115"/>
      <c r="B71" s="68"/>
      <c r="C71" s="8"/>
      <c r="D71" s="30"/>
      <c r="E71" s="30"/>
      <c r="F71" s="30"/>
      <c r="G71" s="30"/>
      <c r="H71" s="30"/>
      <c r="I71" s="29"/>
      <c r="J71" s="29"/>
      <c r="K71" s="29"/>
      <c r="L71" s="28"/>
      <c r="M71" s="29"/>
      <c r="N71" s="29"/>
      <c r="O71" s="29"/>
      <c r="P71" s="28"/>
      <c r="Q71" s="101"/>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row>
    <row r="72" spans="1:40" x14ac:dyDescent="0.2">
      <c r="A72" s="115"/>
      <c r="B72" s="68"/>
      <c r="C72" s="8"/>
      <c r="D72" s="30"/>
      <c r="E72" s="30"/>
      <c r="F72" s="30"/>
      <c r="G72" s="30"/>
      <c r="H72" s="30"/>
      <c r="I72" s="29"/>
      <c r="J72" s="29"/>
      <c r="K72" s="29"/>
      <c r="L72" s="28"/>
      <c r="M72" s="29"/>
      <c r="N72" s="29"/>
      <c r="O72" s="29"/>
      <c r="P72" s="28"/>
      <c r="Q72" s="101"/>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row>
    <row r="73" spans="1:40" x14ac:dyDescent="0.2">
      <c r="A73" s="115"/>
      <c r="B73" s="68"/>
      <c r="C73" s="15"/>
      <c r="D73" s="30"/>
      <c r="E73" s="30"/>
      <c r="F73" s="30"/>
      <c r="G73" s="30"/>
      <c r="H73" s="30"/>
      <c r="I73" s="29"/>
      <c r="J73" s="29"/>
      <c r="K73" s="29"/>
      <c r="L73" s="28"/>
      <c r="M73" s="29"/>
      <c r="N73" s="29"/>
      <c r="O73" s="29"/>
      <c r="P73" s="28"/>
      <c r="Q73" s="101"/>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row>
    <row r="74" spans="1:40" x14ac:dyDescent="0.2">
      <c r="A74" s="115"/>
      <c r="B74" s="68"/>
      <c r="C74" s="28"/>
      <c r="D74" s="28"/>
      <c r="E74" s="28"/>
      <c r="F74" s="30"/>
      <c r="G74" s="30"/>
      <c r="H74" s="30"/>
      <c r="I74" s="29"/>
      <c r="J74" s="29"/>
      <c r="K74" s="29"/>
      <c r="L74" s="28"/>
      <c r="M74" s="29"/>
      <c r="N74" s="29"/>
      <c r="O74" s="29"/>
      <c r="P74" s="28"/>
      <c r="Q74" s="101"/>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row>
    <row r="75" spans="1:40" x14ac:dyDescent="0.2">
      <c r="A75" s="115"/>
      <c r="B75" s="68"/>
      <c r="C75" s="13"/>
      <c r="D75" s="13"/>
      <c r="E75" s="13"/>
      <c r="F75" s="28"/>
      <c r="G75" s="13"/>
      <c r="H75" s="13"/>
      <c r="I75" s="14"/>
      <c r="J75" s="14"/>
      <c r="K75" s="14"/>
      <c r="L75" s="13"/>
      <c r="M75" s="14"/>
      <c r="N75" s="14"/>
      <c r="O75" s="14"/>
      <c r="P75" s="13"/>
      <c r="Q75" s="105"/>
      <c r="R75" s="119"/>
      <c r="S75" s="115"/>
      <c r="T75" s="115"/>
      <c r="U75" s="115"/>
      <c r="V75" s="115"/>
      <c r="W75" s="115"/>
      <c r="X75" s="115"/>
      <c r="Y75" s="115"/>
      <c r="Z75" s="115"/>
      <c r="AA75" s="115"/>
      <c r="AB75" s="115"/>
      <c r="AC75" s="115"/>
      <c r="AD75" s="115"/>
      <c r="AE75" s="115"/>
      <c r="AF75" s="115"/>
      <c r="AG75" s="115"/>
      <c r="AH75" s="115"/>
      <c r="AI75" s="115"/>
      <c r="AJ75" s="115"/>
      <c r="AK75" s="115"/>
      <c r="AL75" s="115"/>
      <c r="AM75" s="115"/>
      <c r="AN75" s="115"/>
    </row>
    <row r="76" spans="1:40" x14ac:dyDescent="0.2">
      <c r="A76" s="115"/>
      <c r="B76" s="68"/>
      <c r="C76" s="13"/>
      <c r="D76" s="13"/>
      <c r="E76" s="13"/>
      <c r="F76" s="13"/>
      <c r="G76" s="13"/>
      <c r="H76" s="13"/>
      <c r="I76" s="14"/>
      <c r="J76" s="14"/>
      <c r="K76" s="14"/>
      <c r="L76" s="13"/>
      <c r="M76" s="14"/>
      <c r="N76" s="14"/>
      <c r="O76" s="14"/>
      <c r="P76" s="13"/>
      <c r="Q76" s="105"/>
      <c r="R76" s="119"/>
      <c r="S76" s="115"/>
      <c r="T76" s="115"/>
      <c r="U76" s="115"/>
      <c r="V76" s="115"/>
      <c r="W76" s="115"/>
      <c r="X76" s="115"/>
      <c r="Y76" s="115"/>
      <c r="Z76" s="115"/>
      <c r="AA76" s="115"/>
      <c r="AB76" s="115"/>
      <c r="AC76" s="115"/>
      <c r="AD76" s="115"/>
      <c r="AE76" s="115"/>
      <c r="AF76" s="115"/>
      <c r="AG76" s="115"/>
      <c r="AH76" s="115"/>
      <c r="AI76" s="115"/>
      <c r="AJ76" s="115"/>
      <c r="AK76" s="115"/>
      <c r="AL76" s="115"/>
      <c r="AM76" s="115"/>
      <c r="AN76" s="115"/>
    </row>
    <row r="77" spans="1:40" x14ac:dyDescent="0.2">
      <c r="A77" s="115"/>
      <c r="B77" s="68"/>
      <c r="C77" s="13"/>
      <c r="D77" s="13"/>
      <c r="E77" s="13"/>
      <c r="F77" s="13"/>
      <c r="G77" s="13"/>
      <c r="H77" s="13"/>
      <c r="I77" s="14"/>
      <c r="J77" s="14"/>
      <c r="K77" s="14"/>
      <c r="L77" s="13"/>
      <c r="M77" s="14"/>
      <c r="N77" s="14"/>
      <c r="O77" s="14"/>
      <c r="P77" s="13"/>
      <c r="Q77" s="105"/>
      <c r="R77" s="119"/>
      <c r="S77" s="115"/>
      <c r="T77" s="115"/>
      <c r="U77" s="115"/>
      <c r="V77" s="115"/>
      <c r="W77" s="115"/>
      <c r="X77" s="115"/>
      <c r="Y77" s="115"/>
      <c r="Z77" s="115"/>
      <c r="AA77" s="115"/>
      <c r="AB77" s="115"/>
      <c r="AC77" s="115"/>
      <c r="AD77" s="115"/>
      <c r="AE77" s="115"/>
      <c r="AF77" s="115"/>
      <c r="AG77" s="115"/>
      <c r="AH77" s="115"/>
      <c r="AI77" s="115"/>
      <c r="AJ77" s="115"/>
      <c r="AK77" s="115"/>
      <c r="AL77" s="115"/>
      <c r="AM77" s="115"/>
      <c r="AN77" s="115"/>
    </row>
    <row r="78" spans="1:40" x14ac:dyDescent="0.2">
      <c r="A78" s="115"/>
      <c r="B78" s="68"/>
      <c r="C78" s="13"/>
      <c r="D78" s="13"/>
      <c r="E78" s="13"/>
      <c r="F78" s="13"/>
      <c r="G78" s="13"/>
      <c r="H78" s="13"/>
      <c r="I78" s="14"/>
      <c r="J78" s="14"/>
      <c r="K78" s="14"/>
      <c r="L78" s="13"/>
      <c r="M78" s="14"/>
      <c r="N78" s="14"/>
      <c r="O78" s="14"/>
      <c r="P78" s="13"/>
      <c r="Q78" s="105"/>
      <c r="R78" s="119"/>
      <c r="S78" s="115"/>
      <c r="T78" s="115"/>
      <c r="U78" s="115"/>
      <c r="V78" s="115"/>
      <c r="W78" s="115"/>
      <c r="X78" s="115"/>
      <c r="Y78" s="115"/>
      <c r="Z78" s="115"/>
      <c r="AA78" s="115"/>
      <c r="AB78" s="115"/>
      <c r="AC78" s="115"/>
      <c r="AD78" s="115"/>
      <c r="AE78" s="115"/>
      <c r="AF78" s="115"/>
      <c r="AG78" s="115"/>
      <c r="AH78" s="115"/>
      <c r="AI78" s="115"/>
      <c r="AJ78" s="115"/>
      <c r="AK78" s="115"/>
      <c r="AL78" s="115"/>
      <c r="AM78" s="115"/>
      <c r="AN78" s="115"/>
    </row>
    <row r="79" spans="1:40" x14ac:dyDescent="0.2">
      <c r="A79" s="115"/>
      <c r="B79" s="68"/>
      <c r="C79" s="13"/>
      <c r="D79" s="13"/>
      <c r="E79" s="13"/>
      <c r="F79" s="13"/>
      <c r="G79" s="13"/>
      <c r="H79" s="13"/>
      <c r="I79" s="14"/>
      <c r="J79" s="14"/>
      <c r="K79" s="14"/>
      <c r="L79" s="13"/>
      <c r="M79" s="14"/>
      <c r="N79" s="14"/>
      <c r="O79" s="14"/>
      <c r="P79" s="13"/>
      <c r="Q79" s="105"/>
      <c r="R79" s="119"/>
      <c r="S79" s="115"/>
      <c r="T79" s="115"/>
      <c r="U79" s="115"/>
      <c r="V79" s="115"/>
      <c r="W79" s="115"/>
      <c r="X79" s="115"/>
      <c r="Y79" s="115"/>
      <c r="Z79" s="115"/>
      <c r="AA79" s="115"/>
      <c r="AB79" s="115"/>
      <c r="AC79" s="115"/>
      <c r="AD79" s="115"/>
      <c r="AE79" s="115"/>
      <c r="AF79" s="115"/>
      <c r="AG79" s="115"/>
      <c r="AH79" s="115"/>
      <c r="AI79" s="115"/>
      <c r="AJ79" s="115"/>
      <c r="AK79" s="115"/>
      <c r="AL79" s="115"/>
      <c r="AM79" s="115"/>
      <c r="AN79" s="115"/>
    </row>
    <row r="80" spans="1:40" x14ac:dyDescent="0.2">
      <c r="A80" s="115"/>
      <c r="B80" s="68"/>
      <c r="C80" s="13"/>
      <c r="D80" s="13"/>
      <c r="E80" s="13"/>
      <c r="F80" s="13"/>
      <c r="G80" s="13"/>
      <c r="H80" s="13"/>
      <c r="I80" s="14"/>
      <c r="J80" s="14"/>
      <c r="K80" s="14"/>
      <c r="L80" s="13"/>
      <c r="M80" s="14"/>
      <c r="N80" s="14"/>
      <c r="O80" s="14"/>
      <c r="P80" s="13"/>
      <c r="Q80" s="105"/>
      <c r="R80" s="119"/>
      <c r="S80" s="115"/>
      <c r="T80" s="115"/>
      <c r="U80" s="115"/>
      <c r="V80" s="115"/>
      <c r="W80" s="115"/>
      <c r="X80" s="115"/>
      <c r="Y80" s="115"/>
      <c r="Z80" s="115"/>
      <c r="AA80" s="115"/>
      <c r="AB80" s="115"/>
      <c r="AC80" s="115"/>
      <c r="AD80" s="115"/>
      <c r="AE80" s="115"/>
      <c r="AF80" s="115"/>
      <c r="AG80" s="115"/>
      <c r="AH80" s="115"/>
      <c r="AI80" s="115"/>
      <c r="AJ80" s="115"/>
      <c r="AK80" s="115"/>
      <c r="AL80" s="115"/>
      <c r="AM80" s="115"/>
      <c r="AN80" s="115"/>
    </row>
    <row r="81" spans="1:40" x14ac:dyDescent="0.2">
      <c r="A81" s="115"/>
      <c r="B81" s="68"/>
      <c r="C81" s="13"/>
      <c r="D81" s="13"/>
      <c r="E81" s="13"/>
      <c r="F81" s="13"/>
      <c r="G81" s="13"/>
      <c r="H81" s="13"/>
      <c r="I81" s="14"/>
      <c r="J81" s="14"/>
      <c r="K81" s="14"/>
      <c r="L81" s="13"/>
      <c r="M81" s="14"/>
      <c r="N81" s="14"/>
      <c r="O81" s="14"/>
      <c r="P81" s="13"/>
      <c r="Q81" s="105"/>
      <c r="R81" s="119"/>
      <c r="S81" s="115"/>
      <c r="T81" s="115"/>
      <c r="U81" s="115"/>
      <c r="V81" s="115"/>
      <c r="W81" s="115"/>
      <c r="X81" s="115"/>
      <c r="Y81" s="115"/>
      <c r="Z81" s="115"/>
      <c r="AA81" s="115"/>
      <c r="AB81" s="115"/>
      <c r="AC81" s="115"/>
      <c r="AD81" s="115"/>
      <c r="AE81" s="115"/>
      <c r="AF81" s="115"/>
      <c r="AG81" s="115"/>
      <c r="AH81" s="115"/>
      <c r="AI81" s="115"/>
      <c r="AJ81" s="115"/>
      <c r="AK81" s="115"/>
      <c r="AL81" s="115"/>
      <c r="AM81" s="115"/>
      <c r="AN81" s="115"/>
    </row>
    <row r="82" spans="1:40" x14ac:dyDescent="0.2">
      <c r="A82" s="115"/>
      <c r="B82" s="68"/>
      <c r="C82" s="15"/>
      <c r="D82" s="13"/>
      <c r="E82" s="13"/>
      <c r="F82" s="13"/>
      <c r="G82" s="13"/>
      <c r="H82" s="13"/>
      <c r="I82" s="14"/>
      <c r="J82" s="14"/>
      <c r="K82" s="14"/>
      <c r="L82" s="13"/>
      <c r="M82" s="14"/>
      <c r="N82" s="14"/>
      <c r="O82" s="14"/>
      <c r="P82" s="13"/>
      <c r="Q82" s="105"/>
      <c r="R82" s="119"/>
      <c r="S82" s="115"/>
      <c r="T82" s="115"/>
      <c r="U82" s="115"/>
      <c r="V82" s="115"/>
      <c r="W82" s="115"/>
      <c r="X82" s="115"/>
      <c r="Y82" s="115"/>
      <c r="Z82" s="115"/>
      <c r="AA82" s="115"/>
      <c r="AB82" s="115"/>
      <c r="AC82" s="115"/>
      <c r="AD82" s="115"/>
      <c r="AE82" s="115"/>
      <c r="AF82" s="115"/>
      <c r="AG82" s="115"/>
      <c r="AH82" s="115"/>
      <c r="AI82" s="115"/>
      <c r="AJ82" s="115"/>
      <c r="AK82" s="115"/>
      <c r="AL82" s="115"/>
      <c r="AM82" s="115"/>
      <c r="AN82" s="115"/>
    </row>
    <row r="83" spans="1:40" x14ac:dyDescent="0.2">
      <c r="A83" s="115"/>
      <c r="B83" s="68"/>
      <c r="C83" s="2"/>
      <c r="D83" s="2"/>
      <c r="E83" s="2"/>
      <c r="F83" s="2"/>
      <c r="G83" s="2"/>
      <c r="H83" s="2"/>
      <c r="I83" s="5"/>
      <c r="J83" s="5"/>
      <c r="K83" s="5"/>
      <c r="L83" s="2"/>
      <c r="M83" s="5"/>
      <c r="N83" s="5"/>
      <c r="O83" s="5"/>
      <c r="P83" s="2"/>
      <c r="Q83" s="11"/>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row>
    <row r="84" spans="1:40" x14ac:dyDescent="0.2">
      <c r="A84" s="115"/>
      <c r="B84" s="68"/>
      <c r="C84" s="110"/>
      <c r="D84" s="2"/>
      <c r="E84" s="2"/>
      <c r="F84" s="2"/>
      <c r="G84" s="2"/>
      <c r="H84" s="2"/>
      <c r="I84" s="5"/>
      <c r="J84" s="5"/>
      <c r="K84" s="5"/>
      <c r="L84" s="2"/>
      <c r="M84" s="5"/>
      <c r="N84" s="5"/>
      <c r="O84" s="5"/>
      <c r="P84" s="2"/>
      <c r="Q84" s="11"/>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row>
    <row r="85" spans="1:40" x14ac:dyDescent="0.2">
      <c r="A85" s="115"/>
      <c r="B85" s="106"/>
      <c r="C85" s="84"/>
      <c r="D85" s="84"/>
      <c r="E85" s="84"/>
      <c r="F85" s="84"/>
      <c r="G85" s="84"/>
      <c r="H85" s="84"/>
      <c r="I85" s="111"/>
      <c r="J85" s="111"/>
      <c r="K85" s="111"/>
      <c r="L85" s="84"/>
      <c r="M85" s="111"/>
      <c r="N85" s="111"/>
      <c r="O85" s="111"/>
      <c r="P85" s="84"/>
      <c r="Q85" s="112"/>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row>
    <row r="86" spans="1:40" x14ac:dyDescent="0.2">
      <c r="A86" s="115"/>
      <c r="B86" s="115"/>
      <c r="C86" s="115"/>
      <c r="D86" s="115"/>
      <c r="E86" s="115"/>
      <c r="F86" s="115"/>
      <c r="G86" s="115"/>
      <c r="H86" s="115"/>
      <c r="I86" s="117"/>
      <c r="J86" s="117"/>
      <c r="K86" s="117"/>
      <c r="L86" s="115"/>
      <c r="M86" s="117"/>
      <c r="N86" s="117"/>
      <c r="O86" s="117"/>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row>
    <row r="87" spans="1:40" x14ac:dyDescent="0.2">
      <c r="A87" s="115"/>
      <c r="B87" s="115"/>
      <c r="C87" s="115"/>
      <c r="D87" s="115"/>
      <c r="E87" s="115"/>
      <c r="F87" s="115"/>
      <c r="G87" s="115"/>
      <c r="H87" s="115"/>
      <c r="I87" s="117"/>
      <c r="J87" s="117"/>
      <c r="K87" s="117"/>
      <c r="L87" s="115"/>
      <c r="M87" s="117"/>
      <c r="N87" s="117"/>
      <c r="O87" s="117"/>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row>
    <row r="88" spans="1:40" x14ac:dyDescent="0.2">
      <c r="A88" s="115"/>
      <c r="B88" s="115"/>
      <c r="C88" s="115"/>
      <c r="D88" s="115"/>
      <c r="E88" s="115"/>
      <c r="F88" s="115"/>
      <c r="G88" s="115"/>
      <c r="H88" s="115"/>
      <c r="I88" s="117"/>
      <c r="J88" s="117"/>
      <c r="K88" s="117"/>
      <c r="L88" s="115"/>
      <c r="M88" s="117"/>
      <c r="N88" s="117"/>
      <c r="O88" s="117"/>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row>
    <row r="89" spans="1:40" x14ac:dyDescent="0.2">
      <c r="A89" s="115"/>
      <c r="B89" s="115"/>
      <c r="C89" s="115"/>
      <c r="D89" s="115"/>
      <c r="E89" s="115"/>
      <c r="F89" s="115"/>
      <c r="G89" s="115"/>
      <c r="H89" s="115"/>
      <c r="I89" s="117"/>
      <c r="J89" s="117"/>
      <c r="K89" s="117"/>
      <c r="L89" s="115"/>
      <c r="M89" s="117"/>
      <c r="N89" s="117"/>
      <c r="O89" s="117"/>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row>
    <row r="90" spans="1:40" x14ac:dyDescent="0.2">
      <c r="A90" s="115"/>
      <c r="B90" s="115"/>
      <c r="C90" s="115"/>
      <c r="D90" s="115"/>
      <c r="E90" s="115"/>
      <c r="F90" s="115"/>
      <c r="G90" s="115"/>
      <c r="H90" s="115"/>
      <c r="I90" s="117"/>
      <c r="J90" s="117"/>
      <c r="K90" s="117"/>
      <c r="L90" s="115"/>
      <c r="M90" s="117"/>
      <c r="N90" s="117"/>
      <c r="O90" s="117"/>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row>
    <row r="91" spans="1:40" x14ac:dyDescent="0.2">
      <c r="A91" s="115"/>
      <c r="B91" s="115"/>
      <c r="C91" s="115"/>
      <c r="D91" s="115"/>
      <c r="E91" s="115"/>
      <c r="F91" s="115"/>
      <c r="G91" s="115"/>
      <c r="H91" s="115"/>
      <c r="I91" s="117"/>
      <c r="J91" s="117"/>
      <c r="K91" s="117"/>
      <c r="L91" s="115"/>
      <c r="M91" s="117"/>
      <c r="N91" s="117"/>
      <c r="O91" s="117"/>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row>
    <row r="92" spans="1:40" x14ac:dyDescent="0.2">
      <c r="A92" s="115"/>
      <c r="B92" s="115"/>
      <c r="C92" s="115"/>
      <c r="D92" s="115"/>
      <c r="E92" s="115"/>
      <c r="F92" s="115"/>
      <c r="G92" s="115"/>
      <c r="H92" s="115"/>
      <c r="I92" s="117"/>
      <c r="J92" s="117"/>
      <c r="K92" s="117"/>
      <c r="L92" s="115"/>
      <c r="M92" s="117"/>
      <c r="N92" s="117"/>
      <c r="O92" s="117"/>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row>
    <row r="93" spans="1:40" x14ac:dyDescent="0.2">
      <c r="A93" s="115"/>
      <c r="B93" s="115"/>
      <c r="C93" s="115"/>
      <c r="D93" s="115"/>
      <c r="E93" s="115"/>
      <c r="F93" s="115"/>
      <c r="G93" s="115"/>
      <c r="H93" s="115"/>
      <c r="I93" s="117"/>
      <c r="J93" s="117"/>
      <c r="K93" s="117"/>
      <c r="L93" s="115"/>
      <c r="M93" s="117"/>
      <c r="N93" s="117"/>
      <c r="O93" s="117"/>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row>
    <row r="94" spans="1:40" x14ac:dyDescent="0.2">
      <c r="A94" s="115"/>
      <c r="B94" s="115"/>
      <c r="C94" s="115"/>
      <c r="D94" s="115"/>
      <c r="E94" s="115"/>
      <c r="F94" s="115"/>
      <c r="G94" s="115"/>
      <c r="H94" s="115"/>
      <c r="I94" s="117"/>
      <c r="J94" s="117"/>
      <c r="K94" s="117"/>
      <c r="L94" s="115"/>
      <c r="M94" s="117"/>
      <c r="N94" s="117"/>
      <c r="O94" s="117"/>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row>
    <row r="95" spans="1:40" x14ac:dyDescent="0.2">
      <c r="A95" s="115"/>
      <c r="B95" s="115"/>
      <c r="C95" s="115"/>
      <c r="D95" s="115"/>
      <c r="E95" s="115"/>
      <c r="F95" s="115"/>
      <c r="G95" s="115"/>
      <c r="H95" s="115"/>
      <c r="I95" s="117"/>
      <c r="J95" s="117"/>
      <c r="K95" s="117"/>
      <c r="L95" s="115"/>
      <c r="M95" s="117"/>
      <c r="N95" s="117"/>
      <c r="O95" s="117"/>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row>
    <row r="96" spans="1:40" x14ac:dyDescent="0.2">
      <c r="A96" s="115"/>
      <c r="B96" s="115"/>
      <c r="C96" s="115"/>
      <c r="D96" s="115"/>
      <c r="E96" s="115"/>
      <c r="F96" s="115"/>
      <c r="G96" s="115"/>
      <c r="H96" s="115"/>
      <c r="I96" s="117"/>
      <c r="J96" s="117"/>
      <c r="K96" s="117"/>
      <c r="L96" s="115"/>
      <c r="M96" s="117"/>
      <c r="N96" s="117"/>
      <c r="O96" s="117"/>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row>
    <row r="97" spans="1:40" x14ac:dyDescent="0.2">
      <c r="A97" s="115"/>
      <c r="B97" s="115"/>
      <c r="C97" s="115"/>
      <c r="D97" s="115"/>
      <c r="E97" s="115"/>
      <c r="F97" s="115"/>
      <c r="G97" s="115"/>
      <c r="H97" s="115"/>
      <c r="I97" s="117"/>
      <c r="J97" s="117"/>
      <c r="K97" s="117"/>
      <c r="L97" s="115"/>
      <c r="M97" s="117"/>
      <c r="N97" s="117"/>
      <c r="O97" s="117"/>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row>
    <row r="98" spans="1:40" x14ac:dyDescent="0.2">
      <c r="A98" s="115"/>
      <c r="B98" s="115"/>
      <c r="C98" s="115"/>
      <c r="D98" s="115"/>
      <c r="E98" s="115"/>
      <c r="F98" s="115"/>
      <c r="G98" s="115"/>
      <c r="H98" s="115"/>
      <c r="I98" s="117"/>
      <c r="J98" s="117"/>
      <c r="K98" s="117"/>
      <c r="L98" s="115"/>
      <c r="M98" s="117"/>
      <c r="N98" s="117"/>
      <c r="O98" s="117"/>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row>
    <row r="99" spans="1:40" x14ac:dyDescent="0.2">
      <c r="A99" s="115"/>
      <c r="B99" s="115"/>
      <c r="C99" s="115"/>
      <c r="D99" s="115"/>
      <c r="E99" s="115"/>
      <c r="F99" s="115"/>
      <c r="G99" s="115"/>
      <c r="H99" s="115"/>
      <c r="I99" s="117"/>
      <c r="J99" s="117"/>
      <c r="K99" s="117"/>
      <c r="L99" s="115"/>
      <c r="M99" s="117"/>
      <c r="N99" s="117"/>
      <c r="O99" s="117"/>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row>
    <row r="100" spans="1:40" x14ac:dyDescent="0.2">
      <c r="A100" s="115"/>
      <c r="B100" s="115"/>
      <c r="C100" s="115"/>
      <c r="D100" s="115"/>
      <c r="E100" s="115"/>
      <c r="F100" s="115"/>
      <c r="G100" s="115"/>
      <c r="H100" s="115"/>
      <c r="I100" s="117"/>
      <c r="J100" s="117"/>
      <c r="K100" s="117"/>
      <c r="L100" s="115"/>
      <c r="M100" s="117"/>
      <c r="N100" s="117"/>
      <c r="O100" s="117"/>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row>
    <row r="101" spans="1:40" x14ac:dyDescent="0.2">
      <c r="A101" s="115"/>
      <c r="B101" s="115"/>
      <c r="C101" s="115"/>
      <c r="D101" s="115"/>
      <c r="E101" s="115"/>
      <c r="F101" s="115"/>
      <c r="G101" s="115"/>
      <c r="H101" s="115"/>
      <c r="I101" s="117"/>
      <c r="J101" s="117"/>
      <c r="K101" s="117"/>
      <c r="L101" s="115"/>
      <c r="M101" s="117"/>
      <c r="N101" s="117"/>
      <c r="O101" s="117"/>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row>
    <row r="102" spans="1:40" x14ac:dyDescent="0.2">
      <c r="A102" s="115"/>
      <c r="B102" s="115"/>
      <c r="C102" s="115"/>
      <c r="D102" s="115"/>
      <c r="E102" s="115"/>
      <c r="F102" s="115"/>
      <c r="G102" s="115"/>
      <c r="H102" s="115"/>
      <c r="I102" s="117"/>
      <c r="J102" s="117"/>
      <c r="K102" s="117"/>
      <c r="L102" s="115"/>
      <c r="M102" s="117"/>
      <c r="N102" s="117"/>
      <c r="O102" s="117"/>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row>
    <row r="103" spans="1:40" x14ac:dyDescent="0.2">
      <c r="A103" s="115"/>
      <c r="B103" s="115"/>
      <c r="C103" s="115"/>
      <c r="D103" s="115"/>
      <c r="E103" s="115"/>
      <c r="F103" s="115"/>
      <c r="G103" s="115"/>
      <c r="H103" s="115"/>
      <c r="I103" s="117"/>
      <c r="J103" s="117"/>
      <c r="K103" s="117"/>
      <c r="L103" s="115"/>
      <c r="M103" s="117"/>
      <c r="N103" s="117"/>
      <c r="O103" s="117"/>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row>
    <row r="104" spans="1:40" x14ac:dyDescent="0.2">
      <c r="A104" s="115"/>
      <c r="B104" s="115"/>
      <c r="C104" s="115"/>
      <c r="D104" s="115"/>
      <c r="E104" s="115"/>
      <c r="F104" s="115"/>
      <c r="G104" s="115"/>
      <c r="H104" s="115"/>
      <c r="I104" s="117"/>
      <c r="J104" s="117"/>
      <c r="K104" s="117"/>
      <c r="L104" s="115"/>
      <c r="M104" s="117"/>
      <c r="N104" s="117"/>
      <c r="O104" s="117"/>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row>
    <row r="105" spans="1:40" x14ac:dyDescent="0.2">
      <c r="A105" s="115"/>
      <c r="B105" s="115"/>
      <c r="C105" s="115"/>
      <c r="D105" s="115"/>
      <c r="E105" s="115"/>
      <c r="F105" s="115"/>
      <c r="G105" s="115"/>
      <c r="H105" s="115"/>
      <c r="I105" s="117"/>
      <c r="J105" s="117"/>
      <c r="K105" s="117"/>
      <c r="L105" s="115"/>
      <c r="M105" s="117"/>
      <c r="N105" s="117"/>
      <c r="O105" s="117"/>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row>
    <row r="106" spans="1:40" x14ac:dyDescent="0.2">
      <c r="A106" s="115"/>
      <c r="B106" s="115"/>
      <c r="C106" s="115"/>
      <c r="D106" s="115"/>
      <c r="E106" s="115"/>
      <c r="F106" s="115"/>
      <c r="G106" s="115"/>
      <c r="H106" s="115"/>
      <c r="I106" s="117"/>
      <c r="J106" s="117"/>
      <c r="K106" s="117"/>
      <c r="L106" s="115"/>
      <c r="M106" s="117"/>
      <c r="N106" s="117"/>
      <c r="O106" s="117"/>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row>
    <row r="107" spans="1:40" x14ac:dyDescent="0.2">
      <c r="A107" s="115"/>
      <c r="B107" s="115"/>
      <c r="C107" s="115"/>
      <c r="D107" s="115"/>
      <c r="E107" s="115"/>
      <c r="F107" s="115"/>
      <c r="G107" s="115"/>
      <c r="H107" s="115"/>
      <c r="I107" s="117"/>
      <c r="J107" s="117"/>
      <c r="K107" s="117"/>
      <c r="L107" s="115"/>
      <c r="M107" s="117"/>
      <c r="N107" s="117"/>
      <c r="O107" s="117"/>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row>
    <row r="108" spans="1:40" x14ac:dyDescent="0.2">
      <c r="A108" s="115"/>
      <c r="B108" s="115"/>
      <c r="C108" s="115"/>
      <c r="D108" s="115"/>
      <c r="E108" s="115"/>
      <c r="F108" s="115"/>
      <c r="G108" s="115"/>
      <c r="H108" s="115"/>
      <c r="I108" s="117"/>
      <c r="J108" s="117"/>
      <c r="K108" s="117"/>
      <c r="L108" s="115"/>
      <c r="M108" s="117"/>
      <c r="N108" s="117"/>
      <c r="O108" s="117"/>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row>
    <row r="109" spans="1:40" x14ac:dyDescent="0.2">
      <c r="A109" s="115"/>
      <c r="B109" s="115"/>
      <c r="C109" s="115"/>
      <c r="D109" s="115"/>
      <c r="E109" s="115"/>
      <c r="F109" s="115"/>
      <c r="G109" s="115"/>
      <c r="H109" s="115"/>
      <c r="I109" s="117"/>
      <c r="J109" s="117"/>
      <c r="K109" s="117"/>
      <c r="L109" s="115"/>
      <c r="M109" s="117"/>
      <c r="N109" s="117"/>
      <c r="O109" s="117"/>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row>
    <row r="110" spans="1:40" x14ac:dyDescent="0.2">
      <c r="A110" s="115"/>
      <c r="B110" s="115"/>
      <c r="C110" s="115"/>
      <c r="D110" s="115"/>
      <c r="E110" s="115"/>
      <c r="F110" s="115"/>
      <c r="G110" s="115"/>
      <c r="H110" s="115"/>
      <c r="I110" s="117"/>
      <c r="J110" s="117"/>
      <c r="K110" s="117"/>
      <c r="L110" s="115"/>
      <c r="M110" s="117"/>
      <c r="N110" s="117"/>
      <c r="O110" s="117"/>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row>
    <row r="111" spans="1:40" x14ac:dyDescent="0.2">
      <c r="A111" s="115"/>
      <c r="B111" s="115"/>
      <c r="C111" s="115"/>
      <c r="D111" s="115"/>
      <c r="E111" s="115"/>
      <c r="F111" s="115"/>
      <c r="G111" s="115"/>
      <c r="H111" s="115"/>
      <c r="I111" s="117"/>
      <c r="J111" s="117"/>
      <c r="K111" s="117"/>
      <c r="L111" s="115"/>
      <c r="M111" s="117"/>
      <c r="N111" s="117"/>
      <c r="O111" s="117"/>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row>
    <row r="112" spans="1:40" x14ac:dyDescent="0.2">
      <c r="A112" s="115"/>
      <c r="B112" s="115"/>
      <c r="C112" s="115"/>
      <c r="D112" s="115"/>
      <c r="E112" s="115"/>
      <c r="F112" s="115"/>
      <c r="G112" s="115"/>
      <c r="H112" s="115"/>
      <c r="I112" s="117"/>
      <c r="J112" s="117"/>
      <c r="K112" s="117"/>
      <c r="L112" s="115"/>
      <c r="M112" s="117"/>
      <c r="N112" s="117"/>
      <c r="O112" s="117"/>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row>
    <row r="113" spans="1:40" x14ac:dyDescent="0.2">
      <c r="A113" s="115"/>
      <c r="B113" s="115"/>
      <c r="C113" s="115"/>
      <c r="D113" s="115"/>
      <c r="E113" s="115"/>
      <c r="F113" s="115"/>
      <c r="G113" s="115"/>
      <c r="H113" s="115"/>
      <c r="I113" s="117"/>
      <c r="J113" s="117"/>
      <c r="K113" s="117"/>
      <c r="L113" s="115"/>
      <c r="M113" s="117"/>
      <c r="N113" s="117"/>
      <c r="O113" s="117"/>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row>
    <row r="114" spans="1:40" x14ac:dyDescent="0.2">
      <c r="A114" s="115"/>
      <c r="B114" s="115"/>
      <c r="C114" s="115"/>
      <c r="D114" s="115"/>
      <c r="E114" s="115"/>
      <c r="F114" s="115"/>
      <c r="G114" s="115"/>
      <c r="H114" s="115"/>
      <c r="I114" s="117"/>
      <c r="J114" s="117"/>
      <c r="K114" s="117"/>
      <c r="L114" s="115"/>
      <c r="M114" s="117"/>
      <c r="N114" s="117"/>
      <c r="O114" s="117"/>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row>
    <row r="115" spans="1:40" x14ac:dyDescent="0.2">
      <c r="A115" s="115"/>
      <c r="B115" s="115"/>
      <c r="C115" s="115"/>
      <c r="D115" s="115"/>
      <c r="E115" s="115"/>
      <c r="F115" s="115"/>
      <c r="G115" s="115"/>
      <c r="H115" s="115"/>
      <c r="I115" s="117"/>
      <c r="J115" s="117"/>
      <c r="K115" s="117"/>
      <c r="L115" s="115"/>
      <c r="M115" s="117"/>
      <c r="N115" s="117"/>
      <c r="O115" s="117"/>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row>
    <row r="116" spans="1:40" x14ac:dyDescent="0.2">
      <c r="A116" s="115"/>
      <c r="B116" s="115"/>
      <c r="C116" s="115"/>
      <c r="D116" s="115"/>
      <c r="E116" s="115"/>
      <c r="F116" s="115"/>
      <c r="G116" s="115"/>
      <c r="H116" s="115"/>
      <c r="I116" s="117"/>
      <c r="J116" s="117"/>
      <c r="K116" s="117"/>
      <c r="L116" s="115"/>
      <c r="M116" s="117"/>
      <c r="N116" s="117"/>
      <c r="O116" s="117"/>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row>
    <row r="117" spans="1:40" x14ac:dyDescent="0.2">
      <c r="A117" s="115"/>
      <c r="B117" s="115"/>
      <c r="C117" s="115"/>
      <c r="D117" s="115"/>
      <c r="E117" s="115"/>
      <c r="F117" s="115"/>
      <c r="G117" s="115"/>
      <c r="H117" s="115"/>
      <c r="I117" s="117"/>
      <c r="J117" s="117"/>
      <c r="K117" s="117"/>
      <c r="L117" s="115"/>
      <c r="M117" s="117"/>
      <c r="N117" s="117"/>
      <c r="O117" s="117"/>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row>
    <row r="118" spans="1:40" x14ac:dyDescent="0.2">
      <c r="A118" s="115"/>
      <c r="B118" s="115"/>
      <c r="C118" s="115"/>
      <c r="D118" s="115"/>
      <c r="E118" s="115"/>
      <c r="F118" s="115"/>
      <c r="G118" s="115"/>
      <c r="H118" s="115"/>
      <c r="I118" s="117"/>
      <c r="J118" s="117"/>
      <c r="K118" s="117"/>
      <c r="L118" s="115"/>
      <c r="M118" s="117"/>
      <c r="N118" s="117"/>
      <c r="O118" s="117"/>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row>
    <row r="119" spans="1:40" x14ac:dyDescent="0.2">
      <c r="A119" s="115"/>
      <c r="B119" s="115"/>
      <c r="C119" s="115"/>
      <c r="D119" s="115"/>
      <c r="E119" s="115"/>
      <c r="F119" s="115"/>
      <c r="G119" s="115"/>
      <c r="H119" s="115"/>
      <c r="I119" s="117"/>
      <c r="J119" s="117"/>
      <c r="K119" s="117"/>
      <c r="L119" s="115"/>
      <c r="M119" s="117"/>
      <c r="N119" s="117"/>
      <c r="O119" s="117"/>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row>
    <row r="120" spans="1:40" x14ac:dyDescent="0.2">
      <c r="A120" s="115"/>
      <c r="B120" s="115"/>
      <c r="C120" s="115"/>
      <c r="D120" s="115"/>
      <c r="E120" s="115"/>
      <c r="F120" s="115"/>
      <c r="G120" s="115"/>
      <c r="H120" s="115"/>
      <c r="I120" s="117"/>
      <c r="J120" s="117"/>
      <c r="K120" s="117"/>
      <c r="L120" s="115"/>
      <c r="M120" s="117"/>
      <c r="N120" s="117"/>
      <c r="O120" s="117"/>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row>
    <row r="121" spans="1:40" x14ac:dyDescent="0.2">
      <c r="A121" s="115"/>
      <c r="B121" s="115"/>
      <c r="C121" s="115"/>
      <c r="D121" s="115"/>
      <c r="E121" s="115"/>
      <c r="F121" s="115"/>
      <c r="G121" s="115"/>
      <c r="H121" s="115"/>
      <c r="I121" s="117"/>
      <c r="J121" s="117"/>
      <c r="K121" s="117"/>
      <c r="L121" s="115"/>
      <c r="M121" s="117"/>
      <c r="N121" s="117"/>
      <c r="O121" s="117"/>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row>
    <row r="122" spans="1:40" x14ac:dyDescent="0.2">
      <c r="A122" s="115"/>
      <c r="B122" s="115"/>
      <c r="C122" s="115"/>
      <c r="D122" s="115"/>
      <c r="E122" s="115"/>
      <c r="F122" s="115"/>
      <c r="G122" s="115"/>
      <c r="H122" s="115"/>
      <c r="I122" s="117"/>
      <c r="J122" s="117"/>
      <c r="K122" s="117"/>
      <c r="L122" s="115"/>
      <c r="M122" s="117"/>
      <c r="N122" s="117"/>
      <c r="O122" s="117"/>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row>
  </sheetData>
  <mergeCells count="55">
    <mergeCell ref="C41:C42"/>
    <mergeCell ref="C43:C44"/>
    <mergeCell ref="C45:C46"/>
    <mergeCell ref="D33:P33"/>
    <mergeCell ref="D34:P34"/>
    <mergeCell ref="D35:P35"/>
    <mergeCell ref="D36:P36"/>
    <mergeCell ref="D37:P37"/>
    <mergeCell ref="D38:P38"/>
    <mergeCell ref="D39:P39"/>
    <mergeCell ref="D41:P41"/>
    <mergeCell ref="D42:P42"/>
    <mergeCell ref="D43:P43"/>
    <mergeCell ref="D44:P44"/>
    <mergeCell ref="D45:P45"/>
    <mergeCell ref="D46:P46"/>
    <mergeCell ref="H15:H16"/>
    <mergeCell ref="K15:K16"/>
    <mergeCell ref="D16:G16"/>
    <mergeCell ref="C25:D25"/>
    <mergeCell ref="L15:L16"/>
    <mergeCell ref="C33:C34"/>
    <mergeCell ref="C35:C36"/>
    <mergeCell ref="C37:C38"/>
    <mergeCell ref="C39:C40"/>
    <mergeCell ref="D40:P40"/>
    <mergeCell ref="L9:P9"/>
    <mergeCell ref="G11:K11"/>
    <mergeCell ref="L10:P10"/>
    <mergeCell ref="L11:P12"/>
    <mergeCell ref="C9:F9"/>
    <mergeCell ref="C10:F10"/>
    <mergeCell ref="G9:K9"/>
    <mergeCell ref="G10:K10"/>
    <mergeCell ref="C11:D11"/>
    <mergeCell ref="C12:D12"/>
    <mergeCell ref="E11:F11"/>
    <mergeCell ref="E12:F12"/>
    <mergeCell ref="G12:K12"/>
    <mergeCell ref="C5:P5"/>
    <mergeCell ref="C32:D32"/>
    <mergeCell ref="C30:E30"/>
    <mergeCell ref="C28:E28"/>
    <mergeCell ref="C29:E29"/>
    <mergeCell ref="C26:E26"/>
    <mergeCell ref="C27:E27"/>
    <mergeCell ref="P15:P16"/>
    <mergeCell ref="C14:D14"/>
    <mergeCell ref="O15:O16"/>
    <mergeCell ref="M15:M16"/>
    <mergeCell ref="N15:N16"/>
    <mergeCell ref="C7:K7"/>
    <mergeCell ref="L7:P7"/>
    <mergeCell ref="L8:P8"/>
    <mergeCell ref="C8:K8"/>
  </mergeCells>
  <phoneticPr fontId="4"/>
  <conditionalFormatting sqref="G51:H51">
    <cfRule type="expression" dxfId="479" priority="0" stopIfTrue="1">
      <formula>$S$30+$S$35+$N$20+$O$20&lt;0</formula>
    </cfRule>
  </conditionalFormatting>
  <conditionalFormatting sqref="M50">
    <cfRule type="expression" dxfId="478" priority="1" stopIfTrue="1">
      <formula>$N$20+$S$28&lt;0</formula>
    </cfRule>
    <cfRule type="expression" dxfId="477" priority="2" stopIfTrue="1">
      <formula>$S$30&lt;0</formula>
    </cfRule>
  </conditionalFormatting>
  <conditionalFormatting sqref="M52">
    <cfRule type="expression" dxfId="476" priority="3" stopIfTrue="1">
      <formula>$N$20+$S$33&lt;0</formula>
    </cfRule>
    <cfRule type="expression" dxfId="475" priority="4" stopIfTrue="1">
      <formula>$S$35&lt;0</formula>
    </cfRule>
  </conditionalFormatting>
  <conditionalFormatting sqref="S14:S18">
    <cfRule type="expression" dxfId="474" priority="5" stopIfTrue="1">
      <formula>#REF!-#REF!&lt;0.01</formula>
    </cfRule>
  </conditionalFormatting>
  <conditionalFormatting sqref="N28:N29">
    <cfRule type="expression" dxfId="473" priority="6" stopIfTrue="1">
      <formula>$N$20+$S$28&lt;0</formula>
    </cfRule>
    <cfRule type="expression" dxfId="472" priority="7" stopIfTrue="1">
      <formula>$S$30&lt;0</formula>
    </cfRule>
  </conditionalFormatting>
  <conditionalFormatting sqref="O28:O29">
    <cfRule type="expression" dxfId="471" priority="8" stopIfTrue="1">
      <formula>$O$20+$S$33&lt;0</formula>
    </cfRule>
    <cfRule type="expression" dxfId="470" priority="9" stopIfTrue="1">
      <formula>$S$35&lt;0</formula>
    </cfRule>
  </conditionalFormatting>
  <dataValidations count="21">
    <dataValidation allowBlank="1" sqref="N22:N24"/>
    <dataValidation type="time" operator="lessThan" allowBlank="1" showErrorMessage="1" errorTitle="Fel i inmatning" error="Värdet ska vara en tidsrymd (0:00-23:59:59)" sqref="G17:G24 I17:I21">
      <formula1>0.999988425925926</formula1>
    </dataValidation>
    <dataValidation type="time" operator="lessThan" allowBlank="1" showErrorMessage="1" errorTitle="Fel i inmatning" error="Du har skrivit in tid inom fel spann (upp till 24 timmar) eller i fel format (t.mm eller t:mm)" sqref="H17:H24">
      <formula1>0.999988425925926</formula1>
    </dataValidation>
    <dataValidation type="textLength" allowBlank="1" sqref="J17:J21">
      <formula1>0</formula1>
      <formula2>200</formula2>
    </dataValidation>
    <dataValidation type="time" operator="lessThanOrEqual" allowBlank="1" showErrorMessage="1" errorTitle="Fel i inmatning" error="Värdet ska vara en tidsrymd (0:00-23:59:59)" sqref="N17 N19:N21 O17:O24">
      <formula1>0.999988425925926</formula1>
    </dataValidation>
    <dataValidation type="time" operator="greaterThanOrEqual" allowBlank="1" showInputMessage="1" showErrorMessage="1" errorTitle="Fel i inmatning" error="Värdet ska vara en tidsrymd." promptTitle="Uttag i pengar" prompt="Skriv in hur många timmar av övertiden som ska tas ut i pengar." sqref="N28:O28">
      <formula1>0</formula1>
    </dataValidation>
    <dataValidation type="time" operator="greaterThanOrEqual" allowBlank="1" showInputMessage="1" showErrorMessage="1" errorTitle="Fel i inmatning" error="Du har antingen skrivit in mer tid än du har i saldot eller i fel format (t.mm eller t:mm)" promptTitle="Enkel övertid till flex" prompt="Skriv in hur mycket av din enkla övertid du vill föra över till flexsaldot. Ger 1,5 x antal timmar vid överföring till flexsaldot" sqref="N29">
      <formula1>0</formula1>
    </dataValidation>
    <dataValidation type="time" operator="greaterThanOrEqual" allowBlank="1" showInputMessage="1" showErrorMessage="1" errorTitle="Fel i inmatning" error="Värdet ska vara en tidsrymd." promptTitle="Kval övertid överfört till flex" prompt="Skriv in hur mycket av din kvalicerade övertid du vill föra över till flexsaldot. Ger 2 x antal timmar vid överföring till flexsaldot." sqref="O29">
      <formula1>0</formula1>
    </dataValidation>
    <dataValidation type="time" operator="lessThan" showErrorMessage="1" errorTitle="Fel i inmatning" error="Värdet ska vara en tidsrymd (0:00-23:59:59)" sqref="L17:L21">
      <formula1>0.999988425925926</formula1>
    </dataValidation>
    <dataValidation type="textLength" operator="lessThan" allowBlank="1" sqref="K17:K21">
      <formula1>50</formula1>
    </dataValidation>
    <dataValidation allowBlank="1" showInputMessage="1" showErrorMessage="1" prompt="Skriv in ej arbetad tid under arbetstid, t.ex. för ärenden" sqref="G15"/>
    <dataValidation allowBlank="1" showInputMessage="1" showErrorMessage="1" prompt="Skriv in om och hur länge du jobbat hemma" sqref="H15:H16"/>
    <dataValidation allowBlank="1" showInputMessage="1" showErrorMessage="1" promptTitle="Frånvarotid" prompt="Avser tid då man lämnar in blankett, som för sjukdom, semester, tjänstledighet, VAB. Denna tid tas inte från flexsaldot._x000d_Om du tagit din träningstimme skrivs detta in i &quot;orsak&quot;, dock utan att fylla i frånvarotid." sqref="I16"/>
    <dataValidation allowBlank="1" showInputMessage="1" showErrorMessage="1" promptTitle="Frånvaroorsak" prompt="Kan användas både för tid då man lämnar in en blankett (sjukdom, VAB etc.), eller träningstimme." sqref="J16"/>
    <dataValidation allowBlank="1" showInputMessage="1" showErrorMessage="1" prompt="Skriv &quot;sjuk&quot; vid sjukdag som ska dras från flexsaldo, eller &quot;komp&quot; vid hel kompdag. Se kommentarerna." sqref="K15:K16"/>
    <dataValidation allowBlank="1" showInputMessage="1" showErrorMessage="1" prompt="Normal arbetstid är 8 timmar per dag. Arbetstidsfördelningen per dag kan variera, t.ex 7 timmar en dag och 9 timmar följande dag. Detta justeras här. Se mer i kommentarerna" sqref="L15:L16"/>
    <dataValidation allowBlank="1" showInputMessage="1" showErrorMessage="1" prompt="Skriv in beordrad enkel övertid, vilket är mellan kl 18.00-22.00 vardagar." sqref="N15:N16"/>
    <dataValidation allowBlank="1" showInputMessage="1" showErrorMessage="1" prompt="Skriv in beordrad kvalificerad övertid, vilket är mellan kl 22.00-06.00 vardagar eller övriga datum som ingår." sqref="O15:O16"/>
    <dataValidation type="time" operator="lessThanOrEqual" allowBlank="1" showErrorMessage="1" errorTitle="Fel i inmatning" error="Värdet ska vara en tid (00:00-23:59:59)" sqref="D17:E24">
      <formula1>0.999988425925926</formula1>
    </dataValidation>
    <dataValidation type="time" operator="lessThanOrEqual" allowBlank="1" showErrorMessage="1" errorTitle="Fel format eller tid" error="Du har skrivit in tid inom fel spann (≥ 0 min) eller i fel format (t.mm eller t:mm)" sqref="N18">
      <formula1>M18-#REF!-O18</formula1>
    </dataValidation>
    <dataValidation type="time" operator="lessThanOrEqual" allowBlank="1" showInputMessage="1" showErrorMessage="1" errorTitle="Fel i inmatning" error="Värdet ska vara en tidsrymd (0:00-23:59:59)" sqref="F17:F21">
      <formula1>0.999988425925926</formula1>
    </dataValidation>
  </dataValidations>
  <pageMargins left="0.39000000000000007" right="0.39000000000000007" top="0.19685039370078741" bottom="0.19685039370078741" header="0.51" footer="0.5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60</vt:i4>
      </vt:variant>
      <vt:variant>
        <vt:lpstr>Namngivna områden</vt:lpstr>
      </vt:variant>
      <vt:variant>
        <vt:i4>69</vt:i4>
      </vt:variant>
    </vt:vector>
  </HeadingPairs>
  <TitlesOfParts>
    <vt:vector size="129" baseType="lpstr">
      <vt:lpstr>Personuppgifter &amp; Instruktioner</vt:lpstr>
      <vt:lpstr>Graf arbetad tid &amp; flex</vt:lpstr>
      <vt:lpstr>Graf arbetstider</vt:lpstr>
      <vt:lpstr>Summering för året</vt:lpstr>
      <vt:lpstr>v 1</vt:lpstr>
      <vt:lpstr>v 2</vt:lpstr>
      <vt:lpstr>v 3</vt:lpstr>
      <vt:lpstr>v 4</vt:lpstr>
      <vt:lpstr>v 5</vt:lpstr>
      <vt:lpstr>v 6</vt:lpstr>
      <vt:lpstr>v 7</vt:lpstr>
      <vt:lpstr>v 8</vt:lpstr>
      <vt:lpstr>v 9</vt:lpstr>
      <vt:lpstr>v 10</vt:lpstr>
      <vt:lpstr>v 11</vt:lpstr>
      <vt:lpstr>v 12</vt:lpstr>
      <vt:lpstr>v 13</vt:lpstr>
      <vt:lpstr>v 14</vt:lpstr>
      <vt:lpstr>v 15</vt:lpstr>
      <vt:lpstr>v 16</vt:lpstr>
      <vt:lpstr>v 17</vt:lpstr>
      <vt:lpstr>v 18</vt:lpstr>
      <vt:lpstr>v 19</vt:lpstr>
      <vt:lpstr>v 20</vt:lpstr>
      <vt:lpstr>v 21</vt:lpstr>
      <vt:lpstr>v 22</vt:lpstr>
      <vt:lpstr>v 23</vt:lpstr>
      <vt:lpstr>v 24</vt:lpstr>
      <vt:lpstr>v 25</vt:lpstr>
      <vt:lpstr>v 26</vt:lpstr>
      <vt:lpstr>v 27</vt:lpstr>
      <vt:lpstr>v 28</vt:lpstr>
      <vt:lpstr>v 29</vt:lpstr>
      <vt:lpstr>v 30</vt:lpstr>
      <vt:lpstr>v 31</vt:lpstr>
      <vt:lpstr>v 32</vt:lpstr>
      <vt:lpstr>v 33</vt:lpstr>
      <vt:lpstr>v 34</vt:lpstr>
      <vt:lpstr>v 35</vt:lpstr>
      <vt:lpstr>v 36</vt:lpstr>
      <vt:lpstr>v 37</vt:lpstr>
      <vt:lpstr>v 38</vt:lpstr>
      <vt:lpstr>v 39</vt:lpstr>
      <vt:lpstr>v 40</vt:lpstr>
      <vt:lpstr>v 41</vt:lpstr>
      <vt:lpstr>v 42</vt:lpstr>
      <vt:lpstr>v 43</vt:lpstr>
      <vt:lpstr>v 44</vt:lpstr>
      <vt:lpstr>v 45</vt:lpstr>
      <vt:lpstr>v 46</vt:lpstr>
      <vt:lpstr>v 47</vt:lpstr>
      <vt:lpstr>v 48</vt:lpstr>
      <vt:lpstr>v 49</vt:lpstr>
      <vt:lpstr>v 50</vt:lpstr>
      <vt:lpstr>v 51</vt:lpstr>
      <vt:lpstr>v 52</vt:lpstr>
      <vt:lpstr>Versioner</vt:lpstr>
      <vt:lpstr>Definitioner</vt:lpstr>
      <vt:lpstr>Tabell arbetstid &amp; flexsaldo</vt:lpstr>
      <vt:lpstr>Tabell ankomst &amp; avgång dag</vt:lpstr>
      <vt:lpstr>Arbetsplats</vt:lpstr>
      <vt:lpstr>Befattning</vt:lpstr>
      <vt:lpstr>dayformat</vt:lpstr>
      <vt:lpstr>Enkelsaldo</vt:lpstr>
      <vt:lpstr>firstday</vt:lpstr>
      <vt:lpstr>Flexsaldo</vt:lpstr>
      <vt:lpstr>format</vt:lpstr>
      <vt:lpstr>Kvalsaldo</vt:lpstr>
      <vt:lpstr>Namn</vt:lpstr>
      <vt:lpstr>Personnummer</vt:lpstr>
      <vt:lpstr>Telefon</vt:lpstr>
      <vt:lpstr>'Graf arbetad tid &amp; flex'!Utskriftsområde</vt:lpstr>
      <vt:lpstr>'Graf arbetstider'!Utskriftsområde</vt:lpstr>
      <vt:lpstr>'Personuppgifter &amp; Instruktioner'!Utskriftsområde</vt:lpstr>
      <vt:lpstr>'Summering för året'!Utskriftsområde</vt:lpstr>
      <vt:lpstr>'v 1'!Utskriftsområde</vt:lpstr>
      <vt:lpstr>'v 10'!Utskriftsområde</vt:lpstr>
      <vt:lpstr>'v 11'!Utskriftsområde</vt:lpstr>
      <vt:lpstr>'v 12'!Utskriftsområde</vt:lpstr>
      <vt:lpstr>'v 13'!Utskriftsområde</vt:lpstr>
      <vt:lpstr>'v 14'!Utskriftsområde</vt:lpstr>
      <vt:lpstr>'v 15'!Utskriftsområde</vt:lpstr>
      <vt:lpstr>'v 16'!Utskriftsområde</vt:lpstr>
      <vt:lpstr>'v 17'!Utskriftsområde</vt:lpstr>
      <vt:lpstr>'v 18'!Utskriftsområde</vt:lpstr>
      <vt:lpstr>'v 19'!Utskriftsområde</vt:lpstr>
      <vt:lpstr>'v 2'!Utskriftsområde</vt:lpstr>
      <vt:lpstr>'v 20'!Utskriftsområde</vt:lpstr>
      <vt:lpstr>'v 21'!Utskriftsområde</vt:lpstr>
      <vt:lpstr>'v 22'!Utskriftsområde</vt:lpstr>
      <vt:lpstr>'v 23'!Utskriftsområde</vt:lpstr>
      <vt:lpstr>'v 24'!Utskriftsområde</vt:lpstr>
      <vt:lpstr>'v 25'!Utskriftsområde</vt:lpstr>
      <vt:lpstr>'v 26'!Utskriftsområde</vt:lpstr>
      <vt:lpstr>'v 27'!Utskriftsområde</vt:lpstr>
      <vt:lpstr>'v 28'!Utskriftsområde</vt:lpstr>
      <vt:lpstr>'v 29'!Utskriftsområde</vt:lpstr>
      <vt:lpstr>'v 3'!Utskriftsområde</vt:lpstr>
      <vt:lpstr>'v 30'!Utskriftsområde</vt:lpstr>
      <vt:lpstr>'v 31'!Utskriftsområde</vt:lpstr>
      <vt:lpstr>'v 32'!Utskriftsområde</vt:lpstr>
      <vt:lpstr>'v 33'!Utskriftsområde</vt:lpstr>
      <vt:lpstr>'v 34'!Utskriftsområde</vt:lpstr>
      <vt:lpstr>'v 35'!Utskriftsområde</vt:lpstr>
      <vt:lpstr>'v 36'!Utskriftsområde</vt:lpstr>
      <vt:lpstr>'v 37'!Utskriftsområde</vt:lpstr>
      <vt:lpstr>'v 38'!Utskriftsområde</vt:lpstr>
      <vt:lpstr>'v 39'!Utskriftsområde</vt:lpstr>
      <vt:lpstr>'v 4'!Utskriftsområde</vt:lpstr>
      <vt:lpstr>'v 40'!Utskriftsområde</vt:lpstr>
      <vt:lpstr>'v 41'!Utskriftsområde</vt:lpstr>
      <vt:lpstr>'v 42'!Utskriftsområde</vt:lpstr>
      <vt:lpstr>'v 43'!Utskriftsområde</vt:lpstr>
      <vt:lpstr>'v 44'!Utskriftsområde</vt:lpstr>
      <vt:lpstr>'v 45'!Utskriftsområde</vt:lpstr>
      <vt:lpstr>'v 46'!Utskriftsområde</vt:lpstr>
      <vt:lpstr>'v 47'!Utskriftsområde</vt:lpstr>
      <vt:lpstr>'v 48'!Utskriftsområde</vt:lpstr>
      <vt:lpstr>'v 49'!Utskriftsområde</vt:lpstr>
      <vt:lpstr>'v 5'!Utskriftsområde</vt:lpstr>
      <vt:lpstr>'v 50'!Utskriftsområde</vt:lpstr>
      <vt:lpstr>'v 51'!Utskriftsområde</vt:lpstr>
      <vt:lpstr>'v 52'!Utskriftsområde</vt:lpstr>
      <vt:lpstr>'v 6'!Utskriftsområde</vt:lpstr>
      <vt:lpstr>'v 7'!Utskriftsområde</vt:lpstr>
      <vt:lpstr>'v 8'!Utskriftsområde</vt:lpstr>
      <vt:lpstr>'v 9'!Utskriftsområde</vt:lpstr>
      <vt:lpstr>Versioner!Utskriftsområde</vt:lpstr>
      <vt:lpstr>År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2010-11-29T19:52:10Z</cp:lastPrinted>
  <dcterms:created xsi:type="dcterms:W3CDTF">2003-04-01T09:23:06Z</dcterms:created>
  <dcterms:modified xsi:type="dcterms:W3CDTF">2022-05-17T04:46:15Z</dcterms:modified>
</cp:coreProperties>
</file>