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date1904="1" filterPrivacy="1" showInkAnnotation="0" codeName="ThisWorkbook" autoCompressPictures="0"/>
  <xr:revisionPtr revIDLastSave="0" documentId="13_ncr:1_{9C6D5ED1-2686-4CD4-AB64-61BDF835F58E}" xr6:coauthVersionLast="47" xr6:coauthVersionMax="47" xr10:uidLastSave="{00000000-0000-0000-0000-000000000000}"/>
  <bookViews>
    <workbookView xWindow="-120" yWindow="-120" windowWidth="38640" windowHeight="21240" tabRatio="924" xr2:uid="{00000000-000D-0000-FFFF-FFFF00000000}"/>
  </bookViews>
  <sheets>
    <sheet name="Personuppgifter &amp; Instruktioner" sheetId="12" r:id="rId1"/>
    <sheet name="Graf arbetad tid &amp; flex" sheetId="73" r:id="rId2"/>
    <sheet name="Graf arbetstider" sheetId="74" r:id="rId3"/>
    <sheet name="Summering för året" sheetId="70" r:id="rId4"/>
    <sheet name="v 1" sheetId="13" r:id="rId5"/>
    <sheet name="v 2" sheetId="67" r:id="rId6"/>
    <sheet name="v 3" sheetId="68" r:id="rId7"/>
    <sheet name="v 4" sheetId="63" r:id="rId8"/>
    <sheet name="v 5" sheetId="62" r:id="rId9"/>
    <sheet name="v 6" sheetId="61" r:id="rId10"/>
    <sheet name="v 7" sheetId="60" r:id="rId11"/>
    <sheet name="v 8" sheetId="59" r:id="rId12"/>
    <sheet name="v 9" sheetId="58" r:id="rId13"/>
    <sheet name="v 10" sheetId="57" r:id="rId14"/>
    <sheet name="v 11" sheetId="56" r:id="rId15"/>
    <sheet name="v 12" sheetId="55" r:id="rId16"/>
    <sheet name="v 13" sheetId="54" r:id="rId17"/>
    <sheet name="v 14" sheetId="53" r:id="rId18"/>
    <sheet name="v 15" sheetId="52" r:id="rId19"/>
    <sheet name="v 16" sheetId="51" r:id="rId20"/>
    <sheet name="v 17" sheetId="50" r:id="rId21"/>
    <sheet name="v 18" sheetId="49" r:id="rId22"/>
    <sheet name="v 19" sheetId="48" r:id="rId23"/>
    <sheet name="v 20" sheetId="47" r:id="rId24"/>
    <sheet name="v 21" sheetId="46" r:id="rId25"/>
    <sheet name="v 22" sheetId="45" r:id="rId26"/>
    <sheet name="v 23" sheetId="44" r:id="rId27"/>
    <sheet name="v 24" sheetId="43" r:id="rId28"/>
    <sheet name="v 25" sheetId="42" r:id="rId29"/>
    <sheet name="v 26" sheetId="41" r:id="rId30"/>
    <sheet name="v 27" sheetId="40" r:id="rId31"/>
    <sheet name="v 28" sheetId="39" r:id="rId32"/>
    <sheet name="v 29" sheetId="38" r:id="rId33"/>
    <sheet name="v 30" sheetId="37" r:id="rId34"/>
    <sheet name="v 31" sheetId="36" r:id="rId35"/>
    <sheet name="v 32" sheetId="35" r:id="rId36"/>
    <sheet name="v 33" sheetId="34" r:id="rId37"/>
    <sheet name="v 34" sheetId="33" r:id="rId38"/>
    <sheet name="v 35" sheetId="32" r:id="rId39"/>
    <sheet name="v 36" sheetId="31" r:id="rId40"/>
    <sheet name="v 37" sheetId="30" r:id="rId41"/>
    <sheet name="v 38" sheetId="29" r:id="rId42"/>
    <sheet name="v 39" sheetId="28" r:id="rId43"/>
    <sheet name="v 40" sheetId="27" r:id="rId44"/>
    <sheet name="v 41" sheetId="26" r:id="rId45"/>
    <sheet name="v 42" sheetId="25" r:id="rId46"/>
    <sheet name="v 43" sheetId="24" r:id="rId47"/>
    <sheet name="v 44" sheetId="23" r:id="rId48"/>
    <sheet name="v 45" sheetId="22" r:id="rId49"/>
    <sheet name="v 46" sheetId="14" r:id="rId50"/>
    <sheet name="v 47" sheetId="15" r:id="rId51"/>
    <sheet name="v 48" sheetId="16" r:id="rId52"/>
    <sheet name="v 49" sheetId="17" r:id="rId53"/>
    <sheet name="v 50" sheetId="20" r:id="rId54"/>
    <sheet name="v 51" sheetId="19" r:id="rId55"/>
    <sheet name="v 52" sheetId="21" r:id="rId56"/>
    <sheet name="v 53" sheetId="76" r:id="rId57"/>
    <sheet name="Versioner" sheetId="72" r:id="rId58"/>
    <sheet name="Definitioner" sheetId="69" r:id="rId59"/>
    <sheet name="Tabell arbetstid &amp; flexsaldo" sheetId="2" r:id="rId60"/>
    <sheet name="Tabell ankomst &amp; avgång dag" sheetId="4" r:id="rId61"/>
  </sheets>
  <definedNames>
    <definedName name="Arbetsplats">'Personuppgifter &amp; Instruktioner'!$G$16</definedName>
    <definedName name="Befattning">'Personuppgifter &amp; Instruktioner'!$C$16</definedName>
    <definedName name="dayformat">Definitioner!$B$5</definedName>
    <definedName name="Enkelsaldo">'Personuppgifter &amp; Instruktioner'!$G$18</definedName>
    <definedName name="firstday">Definitioner!$B$3</definedName>
    <definedName name="Flexsaldo">'Personuppgifter &amp; Instruktioner'!$E$18</definedName>
    <definedName name="format">Definitioner!$B$4</definedName>
    <definedName name="Kommentarer" localSheetId="56">'Personuppgifter &amp; Instruktioner'!#REF!</definedName>
    <definedName name="Kommentarer">'Personuppgifter &amp; Instruktioner'!#REF!</definedName>
    <definedName name="Kvalsaldo">'Personuppgifter &amp; Instruktioner'!$L$18</definedName>
    <definedName name="Namn">'Personuppgifter &amp; Instruktioner'!$C$14</definedName>
    <definedName name="Personnummer">'Personuppgifter &amp; Instruktioner'!$L$14</definedName>
    <definedName name="Telefon">'Personuppgifter &amp; Instruktioner'!$L$16</definedName>
    <definedName name="_xlnm.Print_Area" localSheetId="1">'Graf arbetad tid &amp; flex'!$C$7:$P$21</definedName>
    <definedName name="_xlnm.Print_Area" localSheetId="2">'Graf arbetstider'!$C$7:$P$21</definedName>
    <definedName name="_xlnm.Print_Area" localSheetId="0">'Personuppgifter &amp; Instruktioner'!$C$5:$P$110</definedName>
    <definedName name="_xlnm.Print_Area" localSheetId="3">'Summering för året'!$C$7:$P$21</definedName>
    <definedName name="_xlnm.Print_Area" localSheetId="4">'v 1'!$C$7:$P$46</definedName>
    <definedName name="_xlnm.Print_Area" localSheetId="13">'v 10'!$C$7:$P$46</definedName>
    <definedName name="_xlnm.Print_Area" localSheetId="14">'v 11'!$C$7:$P$46</definedName>
    <definedName name="_xlnm.Print_Area" localSheetId="15">'v 12'!$C$7:$P$46</definedName>
    <definedName name="_xlnm.Print_Area" localSheetId="16">'v 13'!$C$7:$P$46</definedName>
    <definedName name="_xlnm.Print_Area" localSheetId="17">'v 14'!$C$7:$P$46</definedName>
    <definedName name="_xlnm.Print_Area" localSheetId="18">'v 15'!$C$7:$P$46</definedName>
    <definedName name="_xlnm.Print_Area" localSheetId="19">'v 16'!$C$7:$P$46</definedName>
    <definedName name="_xlnm.Print_Area" localSheetId="20">'v 17'!$C$7:$P$46</definedName>
    <definedName name="_xlnm.Print_Area" localSheetId="21">'v 18'!$C$7:$P$46</definedName>
    <definedName name="_xlnm.Print_Area" localSheetId="22">'v 19'!$C$7:$P$46</definedName>
    <definedName name="_xlnm.Print_Area" localSheetId="5">'v 2'!$C$7:$P$46</definedName>
    <definedName name="_xlnm.Print_Area" localSheetId="23">'v 20'!$C$7:$P$46</definedName>
    <definedName name="_xlnm.Print_Area" localSheetId="24">'v 21'!$C$7:$P$46</definedName>
    <definedName name="_xlnm.Print_Area" localSheetId="25">'v 22'!$C$7:$P$46</definedName>
    <definedName name="_xlnm.Print_Area" localSheetId="26">'v 23'!$C$7:$P$46</definedName>
    <definedName name="_xlnm.Print_Area" localSheetId="27">'v 24'!$C$7:$P$46</definedName>
    <definedName name="_xlnm.Print_Area" localSheetId="28">'v 25'!$C$7:$P$46</definedName>
    <definedName name="_xlnm.Print_Area" localSheetId="29">'v 26'!$C$7:$P$46</definedName>
    <definedName name="_xlnm.Print_Area" localSheetId="30">'v 27'!$C$7:$P$46</definedName>
    <definedName name="_xlnm.Print_Area" localSheetId="31">'v 28'!$C$7:$P$46</definedName>
    <definedName name="_xlnm.Print_Area" localSheetId="32">'v 29'!$C$7:$P$46</definedName>
    <definedName name="_xlnm.Print_Area" localSheetId="6">'v 3'!$C$7:$P$46</definedName>
    <definedName name="_xlnm.Print_Area" localSheetId="33">'v 30'!$C$7:$P$46</definedName>
    <definedName name="_xlnm.Print_Area" localSheetId="34">'v 31'!$C$7:$P$46</definedName>
    <definedName name="_xlnm.Print_Area" localSheetId="35">'v 32'!$C$7:$P$46</definedName>
    <definedName name="_xlnm.Print_Area" localSheetId="36">'v 33'!$C$7:$P$46</definedName>
    <definedName name="_xlnm.Print_Area" localSheetId="37">'v 34'!$C$7:$P$46</definedName>
    <definedName name="_xlnm.Print_Area" localSheetId="38">'v 35'!$C$7:$P$46</definedName>
    <definedName name="_xlnm.Print_Area" localSheetId="39">'v 36'!$C$7:$P$46</definedName>
    <definedName name="_xlnm.Print_Area" localSheetId="40">'v 37'!$C$7:$P$46</definedName>
    <definedName name="_xlnm.Print_Area" localSheetId="41">'v 38'!$C$7:$P$46</definedName>
    <definedName name="_xlnm.Print_Area" localSheetId="42">'v 39'!$C$7:$P$46</definedName>
    <definedName name="_xlnm.Print_Area" localSheetId="7">'v 4'!$C$7:$P$46</definedName>
    <definedName name="_xlnm.Print_Area" localSheetId="43">'v 40'!$C$7:$P$46</definedName>
    <definedName name="_xlnm.Print_Area" localSheetId="44">'v 41'!$C$7:$P$46</definedName>
    <definedName name="_xlnm.Print_Area" localSheetId="45">'v 42'!$C$7:$P$46</definedName>
    <definedName name="_xlnm.Print_Area" localSheetId="46">'v 43'!$C$7:$P$46</definedName>
    <definedName name="_xlnm.Print_Area" localSheetId="47">'v 44'!$C$7:$P$46</definedName>
    <definedName name="_xlnm.Print_Area" localSheetId="48">'v 45'!$C$7:$P$46</definedName>
    <definedName name="_xlnm.Print_Area" localSheetId="49">'v 46'!$C$7:$P$46</definedName>
    <definedName name="_xlnm.Print_Area" localSheetId="50">'v 47'!$C$7:$P$46</definedName>
    <definedName name="_xlnm.Print_Area" localSheetId="51">'v 48'!$C$7:$P$46</definedName>
    <definedName name="_xlnm.Print_Area" localSheetId="52">'v 49'!$C$7:$P$46</definedName>
    <definedName name="_xlnm.Print_Area" localSheetId="8">'v 5'!$C$7:$P$46</definedName>
    <definedName name="_xlnm.Print_Area" localSheetId="53">'v 50'!$C$7:$P$46</definedName>
    <definedName name="_xlnm.Print_Area" localSheetId="54">'v 51'!$C$7:$P$46</definedName>
    <definedName name="_xlnm.Print_Area" localSheetId="55">'v 52'!$C$7:$P$46</definedName>
    <definedName name="_xlnm.Print_Area" localSheetId="56">'v 53'!$C$7:$P$46</definedName>
    <definedName name="_xlnm.Print_Area" localSheetId="9">'v 6'!$C$7:$P$46</definedName>
    <definedName name="_xlnm.Print_Area" localSheetId="10">'v 7'!$C$7:$P$46</definedName>
    <definedName name="_xlnm.Print_Area" localSheetId="11">'v 8'!$C$7:$P$46</definedName>
    <definedName name="_xlnm.Print_Area" localSheetId="12">'v 9'!$C$7:$P$46</definedName>
    <definedName name="_xlnm.Print_Area" localSheetId="57">Versioner!$C$5:$P$26</definedName>
    <definedName name="År">Definitioner!$B$2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B7" i="2" l="1"/>
  <c r="G130" i="4"/>
  <c r="G129" i="4"/>
  <c r="C45" i="76" l="1"/>
  <c r="C43" i="76"/>
  <c r="C41" i="76"/>
  <c r="C23" i="76"/>
  <c r="C22" i="76"/>
  <c r="C21" i="76"/>
  <c r="G12" i="76"/>
  <c r="G12" i="21"/>
  <c r="G12" i="19"/>
  <c r="G12" i="20"/>
  <c r="G12" i="17"/>
  <c r="G12" i="16"/>
  <c r="G12" i="15"/>
  <c r="G12" i="14"/>
  <c r="C17" i="14"/>
  <c r="G12" i="22"/>
  <c r="G12" i="23"/>
  <c r="G12" i="24"/>
  <c r="G12" i="25"/>
  <c r="G12" i="26"/>
  <c r="G12" i="27"/>
  <c r="G12" i="28"/>
  <c r="G12" i="29"/>
  <c r="G12" i="30"/>
  <c r="G12" i="31"/>
  <c r="C17" i="31"/>
  <c r="G12" i="32"/>
  <c r="G12" i="33"/>
  <c r="G12" i="34"/>
  <c r="G12" i="35"/>
  <c r="G12" i="36"/>
  <c r="G12" i="37"/>
  <c r="G12" i="38"/>
  <c r="G12" i="39"/>
  <c r="G12" i="40"/>
  <c r="G12" i="41"/>
  <c r="G12" i="42"/>
  <c r="G12" i="43"/>
  <c r="G12" i="44"/>
  <c r="G12" i="45"/>
  <c r="G12" i="46"/>
  <c r="G12" i="47"/>
  <c r="G12" i="48"/>
  <c r="G12" i="49"/>
  <c r="G12" i="50"/>
  <c r="G12" i="51"/>
  <c r="G12" i="52"/>
  <c r="G12" i="53"/>
  <c r="G12" i="54"/>
  <c r="G12" i="55"/>
  <c r="G12" i="56"/>
  <c r="G12" i="57"/>
  <c r="G12" i="58"/>
  <c r="G12" i="59"/>
  <c r="G12" i="60"/>
  <c r="G12" i="61"/>
  <c r="G12" i="62"/>
  <c r="G12" i="63"/>
  <c r="G12" i="68"/>
  <c r="G12" i="67"/>
  <c r="G12" i="13"/>
  <c r="C39" i="76"/>
  <c r="C20" i="76"/>
  <c r="C19" i="76"/>
  <c r="C18" i="76"/>
  <c r="C17" i="76"/>
  <c r="C23" i="21"/>
  <c r="C22" i="21"/>
  <c r="C21" i="21"/>
  <c r="C20" i="21"/>
  <c r="C19" i="21"/>
  <c r="C18" i="21"/>
  <c r="C17" i="21"/>
  <c r="C23" i="19"/>
  <c r="C22" i="19"/>
  <c r="C21" i="19"/>
  <c r="C20" i="19"/>
  <c r="C19" i="19"/>
  <c r="C18" i="19"/>
  <c r="C17" i="19"/>
  <c r="C23" i="20"/>
  <c r="C22" i="20"/>
  <c r="C21" i="20"/>
  <c r="C20" i="20"/>
  <c r="C19" i="20"/>
  <c r="C18" i="20"/>
  <c r="C17" i="20"/>
  <c r="C23" i="17"/>
  <c r="C22" i="17"/>
  <c r="C21" i="17"/>
  <c r="C20" i="17"/>
  <c r="C19" i="17"/>
  <c r="C18" i="17"/>
  <c r="C17" i="17"/>
  <c r="C23" i="16"/>
  <c r="C22" i="16"/>
  <c r="C21" i="16"/>
  <c r="C20" i="16"/>
  <c r="C19" i="16"/>
  <c r="C18" i="16"/>
  <c r="C17" i="16"/>
  <c r="C23" i="15"/>
  <c r="C22" i="15"/>
  <c r="C21" i="15"/>
  <c r="C20" i="15"/>
  <c r="C19" i="15"/>
  <c r="C18" i="15"/>
  <c r="C17" i="15"/>
  <c r="C23" i="14"/>
  <c r="C22" i="14"/>
  <c r="C21" i="14"/>
  <c r="C20" i="14"/>
  <c r="C19" i="14"/>
  <c r="C18" i="14"/>
  <c r="C23" i="22"/>
  <c r="C22" i="22"/>
  <c r="C21" i="22"/>
  <c r="C20" i="22"/>
  <c r="C19" i="22"/>
  <c r="C18" i="22"/>
  <c r="C17" i="22"/>
  <c r="C23" i="23"/>
  <c r="C22" i="23"/>
  <c r="C21" i="23"/>
  <c r="C20" i="23"/>
  <c r="C19" i="23"/>
  <c r="C18" i="23"/>
  <c r="C17" i="23"/>
  <c r="C23" i="24"/>
  <c r="C22" i="24"/>
  <c r="C21" i="24"/>
  <c r="C20" i="24"/>
  <c r="C19" i="24"/>
  <c r="C18" i="24"/>
  <c r="C17" i="24"/>
  <c r="C23" i="25"/>
  <c r="C22" i="25"/>
  <c r="C21" i="25"/>
  <c r="C20" i="25"/>
  <c r="C19" i="25"/>
  <c r="C18" i="25"/>
  <c r="C17" i="25"/>
  <c r="C23" i="26"/>
  <c r="C22" i="26"/>
  <c r="C21" i="26"/>
  <c r="C20" i="26"/>
  <c r="C19" i="26"/>
  <c r="C18" i="26"/>
  <c r="C17" i="26"/>
  <c r="C23" i="27"/>
  <c r="C22" i="27"/>
  <c r="C21" i="27"/>
  <c r="C20" i="27"/>
  <c r="C19" i="27"/>
  <c r="C18" i="27"/>
  <c r="C17" i="27"/>
  <c r="C23" i="28"/>
  <c r="C22" i="28"/>
  <c r="C21" i="28"/>
  <c r="C20" i="28"/>
  <c r="C19" i="28"/>
  <c r="C18" i="28"/>
  <c r="C17" i="28"/>
  <c r="C23" i="29"/>
  <c r="C22" i="29"/>
  <c r="C21" i="29"/>
  <c r="C20" i="29"/>
  <c r="C19" i="29"/>
  <c r="C18" i="29"/>
  <c r="C17" i="29"/>
  <c r="C23" i="30"/>
  <c r="C22" i="30"/>
  <c r="C21" i="30"/>
  <c r="C20" i="30"/>
  <c r="C19" i="30"/>
  <c r="C18" i="30"/>
  <c r="C17" i="30"/>
  <c r="C23" i="31"/>
  <c r="C22" i="31"/>
  <c r="C21" i="31"/>
  <c r="C20" i="31"/>
  <c r="C19" i="31"/>
  <c r="C18" i="31"/>
  <c r="C23" i="32"/>
  <c r="C22" i="32"/>
  <c r="C21" i="32"/>
  <c r="C20" i="32"/>
  <c r="C19" i="32"/>
  <c r="C18" i="32"/>
  <c r="C17" i="32"/>
  <c r="C23" i="33"/>
  <c r="C22" i="33"/>
  <c r="C21" i="33"/>
  <c r="C20" i="33"/>
  <c r="C19" i="33"/>
  <c r="C18" i="33"/>
  <c r="C17" i="33"/>
  <c r="C23" i="34"/>
  <c r="C22" i="34"/>
  <c r="C21" i="34"/>
  <c r="C20" i="34"/>
  <c r="C19" i="34"/>
  <c r="C18" i="34"/>
  <c r="C17" i="34"/>
  <c r="C23" i="35"/>
  <c r="C22" i="35"/>
  <c r="C21" i="35"/>
  <c r="C20" i="35"/>
  <c r="C19" i="35"/>
  <c r="C18" i="35"/>
  <c r="C17" i="35"/>
  <c r="C23" i="36"/>
  <c r="C22" i="36"/>
  <c r="C21" i="36"/>
  <c r="C20" i="36"/>
  <c r="C19" i="36"/>
  <c r="C18" i="36"/>
  <c r="C17" i="36"/>
  <c r="C23" i="37"/>
  <c r="C22" i="37"/>
  <c r="C21" i="37"/>
  <c r="C20" i="37"/>
  <c r="C19" i="37"/>
  <c r="C18" i="37"/>
  <c r="C17" i="37"/>
  <c r="C23" i="38"/>
  <c r="C22" i="38"/>
  <c r="C21" i="38"/>
  <c r="C20" i="38"/>
  <c r="C19" i="38"/>
  <c r="C18" i="38"/>
  <c r="C17" i="38"/>
  <c r="C23" i="39"/>
  <c r="C22" i="39"/>
  <c r="C21" i="39"/>
  <c r="C20" i="39"/>
  <c r="C19" i="39"/>
  <c r="C18" i="39"/>
  <c r="C17" i="39"/>
  <c r="C23" i="40"/>
  <c r="C22" i="40"/>
  <c r="C21" i="40"/>
  <c r="C20" i="40"/>
  <c r="C19" i="40"/>
  <c r="C18" i="40"/>
  <c r="C17" i="40"/>
  <c r="C23" i="41"/>
  <c r="C22" i="41"/>
  <c r="C21" i="41"/>
  <c r="C20" i="41"/>
  <c r="C19" i="41"/>
  <c r="C18" i="41"/>
  <c r="C17" i="41"/>
  <c r="C23" i="42"/>
  <c r="C22" i="42"/>
  <c r="C21" i="42"/>
  <c r="C20" i="42"/>
  <c r="C19" i="42"/>
  <c r="C18" i="42"/>
  <c r="C17" i="42"/>
  <c r="C23" i="43"/>
  <c r="C22" i="43"/>
  <c r="C21" i="43"/>
  <c r="C20" i="43"/>
  <c r="C19" i="43"/>
  <c r="C18" i="43"/>
  <c r="C17" i="43"/>
  <c r="C23" i="44"/>
  <c r="C22" i="44"/>
  <c r="C21" i="44"/>
  <c r="C20" i="44"/>
  <c r="C19" i="44"/>
  <c r="C18" i="44"/>
  <c r="C17" i="44"/>
  <c r="C23" i="45"/>
  <c r="C22" i="45"/>
  <c r="C21" i="45"/>
  <c r="C20" i="45"/>
  <c r="C19" i="45"/>
  <c r="C18" i="45"/>
  <c r="C17" i="45"/>
  <c r="C23" i="46"/>
  <c r="C22" i="46"/>
  <c r="C21" i="46"/>
  <c r="C20" i="46"/>
  <c r="C19" i="46"/>
  <c r="C18" i="46"/>
  <c r="C17" i="46"/>
  <c r="C23" i="47"/>
  <c r="C22" i="47"/>
  <c r="C21" i="47"/>
  <c r="C20" i="47"/>
  <c r="C19" i="47"/>
  <c r="C18" i="47"/>
  <c r="C17" i="47"/>
  <c r="C23" i="48"/>
  <c r="C22" i="48"/>
  <c r="C21" i="48"/>
  <c r="C20" i="48"/>
  <c r="C19" i="48"/>
  <c r="C18" i="48"/>
  <c r="C17" i="48"/>
  <c r="C23" i="49"/>
  <c r="C22" i="49"/>
  <c r="C21" i="49"/>
  <c r="C20" i="49"/>
  <c r="C19" i="49"/>
  <c r="C18" i="49"/>
  <c r="C17" i="49"/>
  <c r="C23" i="50"/>
  <c r="C22" i="50"/>
  <c r="C21" i="50"/>
  <c r="C20" i="50"/>
  <c r="C19" i="50"/>
  <c r="C18" i="50"/>
  <c r="C17" i="50"/>
  <c r="C23" i="51"/>
  <c r="C22" i="51"/>
  <c r="C21" i="51"/>
  <c r="C20" i="51"/>
  <c r="C19" i="51"/>
  <c r="C18" i="51"/>
  <c r="C17" i="51"/>
  <c r="C23" i="52"/>
  <c r="C22" i="52"/>
  <c r="C21" i="52"/>
  <c r="C20" i="52"/>
  <c r="C19" i="52"/>
  <c r="C18" i="52"/>
  <c r="C17" i="52"/>
  <c r="C23" i="53"/>
  <c r="C22" i="53"/>
  <c r="C21" i="53"/>
  <c r="C20" i="53"/>
  <c r="C19" i="53"/>
  <c r="C18" i="53"/>
  <c r="C17" i="53"/>
  <c r="C23" i="54"/>
  <c r="C22" i="54"/>
  <c r="C21" i="54"/>
  <c r="C20" i="54"/>
  <c r="C19" i="54"/>
  <c r="C18" i="54"/>
  <c r="C17" i="54"/>
  <c r="C23" i="55"/>
  <c r="C22" i="55"/>
  <c r="C21" i="55"/>
  <c r="C20" i="55"/>
  <c r="C19" i="55"/>
  <c r="C18" i="55"/>
  <c r="C17" i="55"/>
  <c r="C23" i="56"/>
  <c r="C22" i="56"/>
  <c r="C21" i="56"/>
  <c r="C20" i="56"/>
  <c r="C19" i="56"/>
  <c r="C18" i="56"/>
  <c r="C17" i="56"/>
  <c r="C23" i="57"/>
  <c r="C22" i="57"/>
  <c r="C21" i="57"/>
  <c r="C20" i="57"/>
  <c r="C19" i="57"/>
  <c r="C18" i="57"/>
  <c r="C17" i="57"/>
  <c r="C23" i="58"/>
  <c r="C22" i="58"/>
  <c r="C21" i="58"/>
  <c r="C20" i="58"/>
  <c r="C19" i="58"/>
  <c r="C18" i="58"/>
  <c r="C17" i="58"/>
  <c r="C23" i="59"/>
  <c r="C22" i="59"/>
  <c r="C21" i="59"/>
  <c r="C20" i="59"/>
  <c r="C19" i="59"/>
  <c r="C18" i="59"/>
  <c r="C17" i="59"/>
  <c r="C23" i="60"/>
  <c r="C22" i="60"/>
  <c r="C21" i="60"/>
  <c r="C20" i="60"/>
  <c r="C19" i="60"/>
  <c r="C18" i="60"/>
  <c r="C17" i="60"/>
  <c r="C17" i="61"/>
  <c r="C23" i="61"/>
  <c r="C22" i="61"/>
  <c r="C21" i="61"/>
  <c r="C20" i="61"/>
  <c r="C19" i="61"/>
  <c r="C18" i="61"/>
  <c r="C23" i="62"/>
  <c r="C22" i="62"/>
  <c r="C21" i="62"/>
  <c r="C20" i="62"/>
  <c r="C19" i="62"/>
  <c r="C18" i="62"/>
  <c r="C17" i="62"/>
  <c r="C23" i="63"/>
  <c r="C22" i="63"/>
  <c r="C21" i="63"/>
  <c r="C20" i="63"/>
  <c r="C19" i="63"/>
  <c r="C18" i="63"/>
  <c r="C17" i="63"/>
  <c r="C23" i="68"/>
  <c r="C22" i="68"/>
  <c r="C21" i="68"/>
  <c r="C20" i="68"/>
  <c r="C19" i="68"/>
  <c r="C18" i="68"/>
  <c r="C17" i="68"/>
  <c r="C23" i="67"/>
  <c r="C22" i="67"/>
  <c r="C21" i="67"/>
  <c r="C20" i="67"/>
  <c r="C19" i="67"/>
  <c r="C18" i="67"/>
  <c r="C17" i="67"/>
  <c r="C23" i="13"/>
  <c r="C22" i="13"/>
  <c r="C21" i="13"/>
  <c r="C20" i="13"/>
  <c r="B3" i="69"/>
  <c r="C12" i="73"/>
  <c r="C5" i="74"/>
  <c r="K268" i="4"/>
  <c r="K269" i="4"/>
  <c r="K270" i="4"/>
  <c r="K271" i="4"/>
  <c r="J271" i="4"/>
  <c r="J270" i="4"/>
  <c r="J269" i="4"/>
  <c r="J268" i="4"/>
  <c r="J267" i="4"/>
  <c r="K267" i="4"/>
  <c r="J262" i="4"/>
  <c r="D371" i="4"/>
  <c r="G373" i="4"/>
  <c r="E373" i="4"/>
  <c r="D373" i="4"/>
  <c r="F373" i="4" l="1"/>
  <c r="C37" i="76" l="1"/>
  <c r="C35" i="76"/>
  <c r="C33" i="76"/>
  <c r="C10" i="72" l="1"/>
  <c r="E372" i="4" l="1"/>
  <c r="E371" i="4"/>
  <c r="G372" i="4"/>
  <c r="G371" i="4"/>
  <c r="D372" i="4"/>
  <c r="BB10" i="2" l="1"/>
  <c r="BB9" i="2"/>
  <c r="BB8" i="2"/>
  <c r="D370" i="4" l="1"/>
  <c r="P29" i="76" l="1"/>
  <c r="O26" i="76"/>
  <c r="N26" i="76"/>
  <c r="L26" i="76"/>
  <c r="I26" i="76"/>
  <c r="H26" i="76"/>
  <c r="G26" i="76"/>
  <c r="M23" i="76"/>
  <c r="P23" i="76" s="1"/>
  <c r="M22" i="76"/>
  <c r="P22" i="76" s="1"/>
  <c r="M21" i="76"/>
  <c r="P21" i="76" s="1"/>
  <c r="M20" i="76"/>
  <c r="P20" i="76" s="1"/>
  <c r="M19" i="76"/>
  <c r="P19" i="76" s="1"/>
  <c r="M18" i="76"/>
  <c r="P18" i="76" s="1"/>
  <c r="M17" i="76"/>
  <c r="L10" i="76"/>
  <c r="G10" i="76"/>
  <c r="C10" i="76"/>
  <c r="L8" i="76"/>
  <c r="C8" i="76"/>
  <c r="C5" i="76"/>
  <c r="C5" i="13"/>
  <c r="M26" i="76" l="1"/>
  <c r="P17" i="76"/>
  <c r="P26" i="76" s="1"/>
  <c r="BB5" i="2" s="1"/>
  <c r="BB4" i="2" l="1"/>
  <c r="G124" i="4"/>
  <c r="G123" i="4"/>
  <c r="M22" i="19" l="1"/>
  <c r="M21" i="19"/>
  <c r="M20" i="19"/>
  <c r="M19" i="19"/>
  <c r="M18" i="19"/>
  <c r="M17" i="19"/>
  <c r="L26" i="48"/>
  <c r="M23" i="48"/>
  <c r="M22" i="48"/>
  <c r="M21" i="48"/>
  <c r="M20" i="48"/>
  <c r="M19" i="48"/>
  <c r="M18" i="48"/>
  <c r="M17" i="48"/>
  <c r="L26" i="49"/>
  <c r="M20" i="49"/>
  <c r="P20" i="49" s="1"/>
  <c r="M21" i="49"/>
  <c r="P21" i="49" s="1"/>
  <c r="L26" i="50"/>
  <c r="M26" i="48" l="1"/>
  <c r="F371" i="4" l="1"/>
  <c r="F372" i="4"/>
  <c r="M21" i="42" l="1"/>
  <c r="G7" i="4" l="1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5" i="4"/>
  <c r="G126" i="4"/>
  <c r="G127" i="4"/>
  <c r="G128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L8" i="13" l="1"/>
  <c r="M17" i="67" l="1"/>
  <c r="P17" i="67" s="1"/>
  <c r="M18" i="67"/>
  <c r="P18" i="67" s="1"/>
  <c r="M19" i="67"/>
  <c r="P19" i="67" s="1"/>
  <c r="M20" i="67"/>
  <c r="P20" i="67" s="1"/>
  <c r="M21" i="67"/>
  <c r="P21" i="67" s="1"/>
  <c r="M18" i="68"/>
  <c r="P18" i="68" s="1"/>
  <c r="M19" i="68"/>
  <c r="P19" i="68" s="1"/>
  <c r="M20" i="68"/>
  <c r="P20" i="68" s="1"/>
  <c r="M21" i="68"/>
  <c r="P21" i="68" s="1"/>
  <c r="M18" i="63"/>
  <c r="P18" i="63" s="1"/>
  <c r="M19" i="63"/>
  <c r="P19" i="63" s="1"/>
  <c r="M20" i="63"/>
  <c r="P20" i="63" s="1"/>
  <c r="M21" i="63"/>
  <c r="P21" i="63" s="1"/>
  <c r="M18" i="62"/>
  <c r="P18" i="62" s="1"/>
  <c r="M19" i="62"/>
  <c r="P19" i="62" s="1"/>
  <c r="M20" i="62"/>
  <c r="M21" i="62"/>
  <c r="P21" i="62" s="1"/>
  <c r="M18" i="61"/>
  <c r="P18" i="61" s="1"/>
  <c r="M19" i="61"/>
  <c r="P19" i="61" s="1"/>
  <c r="M20" i="61"/>
  <c r="P20" i="61" s="1"/>
  <c r="M21" i="61"/>
  <c r="P21" i="61" s="1"/>
  <c r="M18" i="60"/>
  <c r="P18" i="60" s="1"/>
  <c r="M19" i="60"/>
  <c r="P19" i="60" s="1"/>
  <c r="M20" i="60"/>
  <c r="P20" i="60" s="1"/>
  <c r="M21" i="60"/>
  <c r="P21" i="60" s="1"/>
  <c r="M18" i="59"/>
  <c r="P18" i="59" s="1"/>
  <c r="M19" i="59"/>
  <c r="P19" i="59" s="1"/>
  <c r="M20" i="59"/>
  <c r="P20" i="59" s="1"/>
  <c r="M21" i="59"/>
  <c r="P21" i="59" s="1"/>
  <c r="M18" i="58"/>
  <c r="P18" i="58" s="1"/>
  <c r="M19" i="58"/>
  <c r="P19" i="58" s="1"/>
  <c r="M20" i="58"/>
  <c r="P20" i="58" s="1"/>
  <c r="M21" i="58"/>
  <c r="P21" i="58" s="1"/>
  <c r="M18" i="57"/>
  <c r="P18" i="57" s="1"/>
  <c r="M19" i="57"/>
  <c r="P19" i="57" s="1"/>
  <c r="M20" i="57"/>
  <c r="P20" i="57" s="1"/>
  <c r="M21" i="57"/>
  <c r="P21" i="57" s="1"/>
  <c r="M18" i="56"/>
  <c r="P18" i="56" s="1"/>
  <c r="M19" i="56"/>
  <c r="P19" i="56" s="1"/>
  <c r="M20" i="56"/>
  <c r="P20" i="56" s="1"/>
  <c r="M21" i="56"/>
  <c r="P21" i="56" s="1"/>
  <c r="M18" i="55"/>
  <c r="P18" i="55" s="1"/>
  <c r="M19" i="55"/>
  <c r="P19" i="55" s="1"/>
  <c r="M20" i="55"/>
  <c r="P20" i="55" s="1"/>
  <c r="M21" i="55"/>
  <c r="P21" i="55" s="1"/>
  <c r="M18" i="54"/>
  <c r="P18" i="54" s="1"/>
  <c r="M19" i="54"/>
  <c r="P19" i="54" s="1"/>
  <c r="M20" i="54"/>
  <c r="M21" i="54"/>
  <c r="P21" i="54" s="1"/>
  <c r="M18" i="53"/>
  <c r="P18" i="53" s="1"/>
  <c r="M19" i="53"/>
  <c r="P19" i="53" s="1"/>
  <c r="M20" i="53"/>
  <c r="P20" i="53" s="1"/>
  <c r="M21" i="53"/>
  <c r="P21" i="53" s="1"/>
  <c r="M18" i="52"/>
  <c r="P18" i="52" s="1"/>
  <c r="M19" i="52"/>
  <c r="P19" i="52" s="1"/>
  <c r="M20" i="52"/>
  <c r="P20" i="52" s="1"/>
  <c r="M21" i="52"/>
  <c r="P21" i="52" s="1"/>
  <c r="M18" i="51"/>
  <c r="P18" i="51" s="1"/>
  <c r="M19" i="51"/>
  <c r="P19" i="51" s="1"/>
  <c r="M20" i="51"/>
  <c r="P20" i="51" s="1"/>
  <c r="M21" i="51"/>
  <c r="P21" i="51" s="1"/>
  <c r="M18" i="50"/>
  <c r="P18" i="50" s="1"/>
  <c r="M19" i="50"/>
  <c r="P19" i="50" s="1"/>
  <c r="M20" i="50"/>
  <c r="P20" i="50" s="1"/>
  <c r="M21" i="50"/>
  <c r="P21" i="50" s="1"/>
  <c r="M18" i="49"/>
  <c r="P18" i="49" s="1"/>
  <c r="M19" i="49"/>
  <c r="P19" i="49" s="1"/>
  <c r="P18" i="48"/>
  <c r="P19" i="48"/>
  <c r="P20" i="48"/>
  <c r="P21" i="48"/>
  <c r="M18" i="47"/>
  <c r="P18" i="47" s="1"/>
  <c r="M19" i="47"/>
  <c r="P19" i="47" s="1"/>
  <c r="M20" i="47"/>
  <c r="P20" i="47" s="1"/>
  <c r="M21" i="47"/>
  <c r="P21" i="47" s="1"/>
  <c r="M18" i="46"/>
  <c r="P18" i="46" s="1"/>
  <c r="M19" i="46"/>
  <c r="P19" i="46" s="1"/>
  <c r="M20" i="46"/>
  <c r="P20" i="46" s="1"/>
  <c r="M21" i="46"/>
  <c r="P21" i="46" s="1"/>
  <c r="M18" i="45"/>
  <c r="P18" i="45" s="1"/>
  <c r="M19" i="45"/>
  <c r="P19" i="45" s="1"/>
  <c r="M20" i="45"/>
  <c r="P20" i="45" s="1"/>
  <c r="M21" i="45"/>
  <c r="P21" i="45" s="1"/>
  <c r="M18" i="44"/>
  <c r="P18" i="44" s="1"/>
  <c r="M19" i="44"/>
  <c r="P19" i="44" s="1"/>
  <c r="M20" i="44"/>
  <c r="P20" i="44" s="1"/>
  <c r="M21" i="44"/>
  <c r="P21" i="44" s="1"/>
  <c r="M18" i="43"/>
  <c r="P18" i="43" s="1"/>
  <c r="M19" i="43"/>
  <c r="P19" i="43" s="1"/>
  <c r="M20" i="43"/>
  <c r="P20" i="43" s="1"/>
  <c r="M21" i="43"/>
  <c r="P21" i="43" s="1"/>
  <c r="M18" i="42"/>
  <c r="P18" i="42" s="1"/>
  <c r="M19" i="42"/>
  <c r="P19" i="42" s="1"/>
  <c r="M20" i="42"/>
  <c r="P20" i="42" s="1"/>
  <c r="P21" i="42"/>
  <c r="M18" i="41"/>
  <c r="P18" i="41" s="1"/>
  <c r="M19" i="41"/>
  <c r="P19" i="41" s="1"/>
  <c r="M20" i="41"/>
  <c r="P20" i="41" s="1"/>
  <c r="M21" i="41"/>
  <c r="P21" i="41" s="1"/>
  <c r="M18" i="40"/>
  <c r="P18" i="40" s="1"/>
  <c r="M19" i="40"/>
  <c r="P19" i="40" s="1"/>
  <c r="M20" i="40"/>
  <c r="P20" i="40" s="1"/>
  <c r="M21" i="40"/>
  <c r="P21" i="40" s="1"/>
  <c r="M18" i="39"/>
  <c r="P18" i="39" s="1"/>
  <c r="M19" i="39"/>
  <c r="P19" i="39" s="1"/>
  <c r="M20" i="39"/>
  <c r="P20" i="39" s="1"/>
  <c r="M21" i="39"/>
  <c r="P21" i="39" s="1"/>
  <c r="M18" i="38"/>
  <c r="P18" i="38" s="1"/>
  <c r="M19" i="38"/>
  <c r="P19" i="38" s="1"/>
  <c r="M20" i="38"/>
  <c r="P20" i="38" s="1"/>
  <c r="M21" i="38"/>
  <c r="P21" i="38" s="1"/>
  <c r="M18" i="37"/>
  <c r="P18" i="37" s="1"/>
  <c r="M19" i="37"/>
  <c r="P19" i="37" s="1"/>
  <c r="M20" i="37"/>
  <c r="P20" i="37" s="1"/>
  <c r="M21" i="37"/>
  <c r="P21" i="37" s="1"/>
  <c r="M18" i="36"/>
  <c r="P18" i="36" s="1"/>
  <c r="M19" i="36"/>
  <c r="P19" i="36" s="1"/>
  <c r="M20" i="36"/>
  <c r="P20" i="36" s="1"/>
  <c r="M21" i="36"/>
  <c r="P21" i="36" s="1"/>
  <c r="M18" i="35"/>
  <c r="P18" i="35" s="1"/>
  <c r="M19" i="35"/>
  <c r="P19" i="35" s="1"/>
  <c r="M20" i="35"/>
  <c r="P20" i="35" s="1"/>
  <c r="M21" i="35"/>
  <c r="P21" i="35" s="1"/>
  <c r="M18" i="34"/>
  <c r="P18" i="34" s="1"/>
  <c r="M19" i="34"/>
  <c r="P19" i="34" s="1"/>
  <c r="M20" i="34"/>
  <c r="P20" i="34" s="1"/>
  <c r="M21" i="34"/>
  <c r="P21" i="34" s="1"/>
  <c r="M18" i="33"/>
  <c r="P18" i="33" s="1"/>
  <c r="M19" i="33"/>
  <c r="P19" i="33" s="1"/>
  <c r="M20" i="33"/>
  <c r="P20" i="33" s="1"/>
  <c r="M21" i="33"/>
  <c r="P21" i="33" s="1"/>
  <c r="M18" i="32"/>
  <c r="P18" i="32" s="1"/>
  <c r="M19" i="32"/>
  <c r="P19" i="32" s="1"/>
  <c r="M20" i="32"/>
  <c r="P20" i="32" s="1"/>
  <c r="M21" i="32"/>
  <c r="P21" i="32" s="1"/>
  <c r="M18" i="31"/>
  <c r="P18" i="31" s="1"/>
  <c r="M19" i="31"/>
  <c r="P19" i="31" s="1"/>
  <c r="M20" i="31"/>
  <c r="P20" i="31" s="1"/>
  <c r="M21" i="31"/>
  <c r="P21" i="31" s="1"/>
  <c r="M18" i="30"/>
  <c r="P18" i="30" s="1"/>
  <c r="M19" i="30"/>
  <c r="P19" i="30" s="1"/>
  <c r="M20" i="30"/>
  <c r="P20" i="30" s="1"/>
  <c r="M21" i="30"/>
  <c r="P21" i="30" s="1"/>
  <c r="M18" i="29"/>
  <c r="P18" i="29" s="1"/>
  <c r="M19" i="29"/>
  <c r="P19" i="29" s="1"/>
  <c r="M20" i="29"/>
  <c r="P20" i="29" s="1"/>
  <c r="M21" i="29"/>
  <c r="P21" i="29" s="1"/>
  <c r="M18" i="28"/>
  <c r="P18" i="28" s="1"/>
  <c r="M19" i="28"/>
  <c r="P19" i="28" s="1"/>
  <c r="M20" i="28"/>
  <c r="P20" i="28" s="1"/>
  <c r="M21" i="28"/>
  <c r="P21" i="28" s="1"/>
  <c r="M18" i="27"/>
  <c r="P18" i="27" s="1"/>
  <c r="M19" i="27"/>
  <c r="P19" i="27" s="1"/>
  <c r="M20" i="27"/>
  <c r="P20" i="27" s="1"/>
  <c r="M21" i="27"/>
  <c r="P21" i="27" s="1"/>
  <c r="M18" i="26"/>
  <c r="P18" i="26" s="1"/>
  <c r="M19" i="26"/>
  <c r="P19" i="26" s="1"/>
  <c r="M20" i="26"/>
  <c r="P20" i="26" s="1"/>
  <c r="M21" i="26"/>
  <c r="P21" i="26" s="1"/>
  <c r="M18" i="25"/>
  <c r="P18" i="25" s="1"/>
  <c r="M19" i="25"/>
  <c r="P19" i="25" s="1"/>
  <c r="M20" i="25"/>
  <c r="P20" i="25" s="1"/>
  <c r="M21" i="25"/>
  <c r="P21" i="25" s="1"/>
  <c r="M18" i="24"/>
  <c r="P18" i="24" s="1"/>
  <c r="M19" i="24"/>
  <c r="P19" i="24" s="1"/>
  <c r="M20" i="24"/>
  <c r="P20" i="24" s="1"/>
  <c r="M21" i="24"/>
  <c r="P21" i="24" s="1"/>
  <c r="M18" i="23"/>
  <c r="P18" i="23" s="1"/>
  <c r="M19" i="23"/>
  <c r="P19" i="23" s="1"/>
  <c r="M20" i="23"/>
  <c r="P20" i="23" s="1"/>
  <c r="M21" i="23"/>
  <c r="P21" i="23" s="1"/>
  <c r="M18" i="22"/>
  <c r="P18" i="22" s="1"/>
  <c r="M19" i="22"/>
  <c r="P19" i="22" s="1"/>
  <c r="M20" i="22"/>
  <c r="P20" i="22" s="1"/>
  <c r="M21" i="22"/>
  <c r="P21" i="22" s="1"/>
  <c r="M18" i="14"/>
  <c r="P18" i="14" s="1"/>
  <c r="M19" i="14"/>
  <c r="P19" i="14" s="1"/>
  <c r="M20" i="14"/>
  <c r="P20" i="14" s="1"/>
  <c r="M21" i="14"/>
  <c r="P21" i="14" s="1"/>
  <c r="M18" i="15"/>
  <c r="P18" i="15" s="1"/>
  <c r="M19" i="15"/>
  <c r="P19" i="15" s="1"/>
  <c r="M20" i="15"/>
  <c r="P20" i="15" s="1"/>
  <c r="M21" i="15"/>
  <c r="P21" i="15" s="1"/>
  <c r="M18" i="16"/>
  <c r="P18" i="16" s="1"/>
  <c r="M19" i="16"/>
  <c r="P19" i="16" s="1"/>
  <c r="M20" i="16"/>
  <c r="P20" i="16" s="1"/>
  <c r="M21" i="16"/>
  <c r="P21" i="16" s="1"/>
  <c r="M18" i="17"/>
  <c r="P18" i="17" s="1"/>
  <c r="M19" i="17"/>
  <c r="P19" i="17" s="1"/>
  <c r="M20" i="17"/>
  <c r="P20" i="17" s="1"/>
  <c r="M21" i="17"/>
  <c r="P21" i="17" s="1"/>
  <c r="M18" i="20"/>
  <c r="P18" i="20" s="1"/>
  <c r="M19" i="20"/>
  <c r="P19" i="20" s="1"/>
  <c r="M20" i="20"/>
  <c r="P20" i="20" s="1"/>
  <c r="M21" i="20"/>
  <c r="P21" i="20" s="1"/>
  <c r="P18" i="19"/>
  <c r="P19" i="19"/>
  <c r="P20" i="19"/>
  <c r="P21" i="19"/>
  <c r="M18" i="21"/>
  <c r="P18" i="21" s="1"/>
  <c r="M19" i="21"/>
  <c r="P19" i="21" s="1"/>
  <c r="M20" i="21"/>
  <c r="P20" i="21" s="1"/>
  <c r="M21" i="21"/>
  <c r="P21" i="21" s="1"/>
  <c r="P19" i="13"/>
  <c r="M20" i="13"/>
  <c r="P20" i="13" s="1"/>
  <c r="M21" i="13"/>
  <c r="P21" i="13" s="1"/>
  <c r="M17" i="68"/>
  <c r="P17" i="68" s="1"/>
  <c r="M17" i="63"/>
  <c r="P17" i="63" s="1"/>
  <c r="M17" i="62"/>
  <c r="P17" i="62" s="1"/>
  <c r="M17" i="61"/>
  <c r="P17" i="61" s="1"/>
  <c r="M17" i="60"/>
  <c r="P17" i="60" s="1"/>
  <c r="M17" i="59"/>
  <c r="P17" i="59" s="1"/>
  <c r="M17" i="58"/>
  <c r="P17" i="58" s="1"/>
  <c r="M17" i="57"/>
  <c r="P17" i="57" s="1"/>
  <c r="M17" i="56"/>
  <c r="P17" i="56" s="1"/>
  <c r="M17" i="55"/>
  <c r="P17" i="55" s="1"/>
  <c r="M17" i="54"/>
  <c r="P17" i="54" s="1"/>
  <c r="M17" i="53"/>
  <c r="P17" i="53" s="1"/>
  <c r="M17" i="52"/>
  <c r="P17" i="52" s="1"/>
  <c r="M17" i="51"/>
  <c r="P17" i="51" s="1"/>
  <c r="M17" i="50"/>
  <c r="P17" i="50" s="1"/>
  <c r="M17" i="49"/>
  <c r="P17" i="49" s="1"/>
  <c r="P17" i="48"/>
  <c r="M17" i="47"/>
  <c r="P17" i="47" s="1"/>
  <c r="M17" i="46"/>
  <c r="P17" i="46" s="1"/>
  <c r="M17" i="45"/>
  <c r="P17" i="45" s="1"/>
  <c r="M17" i="44"/>
  <c r="P17" i="44" s="1"/>
  <c r="M17" i="43"/>
  <c r="P17" i="43" s="1"/>
  <c r="M17" i="42"/>
  <c r="P17" i="42" s="1"/>
  <c r="M17" i="41"/>
  <c r="P17" i="41" s="1"/>
  <c r="M17" i="40"/>
  <c r="P17" i="40" s="1"/>
  <c r="M17" i="39"/>
  <c r="P17" i="39" s="1"/>
  <c r="M17" i="38"/>
  <c r="P17" i="38" s="1"/>
  <c r="M17" i="37"/>
  <c r="P17" i="37" s="1"/>
  <c r="M17" i="36"/>
  <c r="P17" i="36" s="1"/>
  <c r="M17" i="35"/>
  <c r="P17" i="35" s="1"/>
  <c r="M17" i="34"/>
  <c r="P17" i="34" s="1"/>
  <c r="M17" i="33"/>
  <c r="P17" i="33" s="1"/>
  <c r="M17" i="32"/>
  <c r="P17" i="32" s="1"/>
  <c r="M17" i="31"/>
  <c r="P17" i="31" s="1"/>
  <c r="M17" i="30"/>
  <c r="P17" i="30" s="1"/>
  <c r="M17" i="29"/>
  <c r="P17" i="29" s="1"/>
  <c r="M17" i="28"/>
  <c r="P17" i="28" s="1"/>
  <c r="M17" i="27"/>
  <c r="P17" i="27" s="1"/>
  <c r="M17" i="26"/>
  <c r="P17" i="26" s="1"/>
  <c r="M17" i="25"/>
  <c r="P17" i="25" s="1"/>
  <c r="M17" i="24"/>
  <c r="P17" i="24" s="1"/>
  <c r="M17" i="23"/>
  <c r="P17" i="23" s="1"/>
  <c r="M17" i="22"/>
  <c r="P17" i="22" s="1"/>
  <c r="M17" i="14"/>
  <c r="P17" i="14" s="1"/>
  <c r="M17" i="15"/>
  <c r="P17" i="15" s="1"/>
  <c r="M17" i="16"/>
  <c r="P17" i="16" s="1"/>
  <c r="M17" i="17"/>
  <c r="P17" i="17" s="1"/>
  <c r="M17" i="20"/>
  <c r="P17" i="20" s="1"/>
  <c r="P17" i="19"/>
  <c r="M17" i="21"/>
  <c r="P17" i="21" s="1"/>
  <c r="N19" i="70"/>
  <c r="N18" i="70"/>
  <c r="O26" i="13"/>
  <c r="O26" i="67"/>
  <c r="O26" i="68"/>
  <c r="O26" i="63"/>
  <c r="O26" i="62"/>
  <c r="O26" i="61"/>
  <c r="O26" i="60"/>
  <c r="O26" i="59"/>
  <c r="O26" i="58"/>
  <c r="O26" i="57"/>
  <c r="O26" i="56"/>
  <c r="O26" i="55"/>
  <c r="O26" i="54"/>
  <c r="O26" i="53"/>
  <c r="O26" i="52"/>
  <c r="O26" i="51"/>
  <c r="O26" i="50"/>
  <c r="O26" i="49"/>
  <c r="O26" i="48"/>
  <c r="O26" i="47"/>
  <c r="O26" i="46"/>
  <c r="O26" i="45"/>
  <c r="O26" i="44"/>
  <c r="O26" i="43"/>
  <c r="O26" i="42"/>
  <c r="O26" i="41"/>
  <c r="O26" i="40"/>
  <c r="O26" i="39"/>
  <c r="O26" i="38"/>
  <c r="O26" i="37"/>
  <c r="O26" i="36"/>
  <c r="O26" i="35"/>
  <c r="O26" i="34"/>
  <c r="O26" i="33"/>
  <c r="O26" i="32"/>
  <c r="O26" i="31"/>
  <c r="O26" i="30"/>
  <c r="O26" i="29"/>
  <c r="O26" i="28"/>
  <c r="O26" i="27"/>
  <c r="O26" i="26"/>
  <c r="O26" i="25"/>
  <c r="O26" i="24"/>
  <c r="O26" i="23"/>
  <c r="O26" i="22"/>
  <c r="O26" i="14"/>
  <c r="O26" i="15"/>
  <c r="O26" i="16"/>
  <c r="O26" i="17"/>
  <c r="O26" i="20"/>
  <c r="O26" i="19"/>
  <c r="O26" i="21"/>
  <c r="L19" i="70"/>
  <c r="L18" i="70"/>
  <c r="N26" i="13"/>
  <c r="N26" i="67"/>
  <c r="N26" i="68"/>
  <c r="N26" i="63"/>
  <c r="N26" i="62"/>
  <c r="N26" i="61"/>
  <c r="N26" i="60"/>
  <c r="N26" i="59"/>
  <c r="N26" i="58"/>
  <c r="N26" i="57"/>
  <c r="N26" i="56"/>
  <c r="N26" i="55"/>
  <c r="N26" i="54"/>
  <c r="N26" i="53"/>
  <c r="N26" i="52"/>
  <c r="N26" i="51"/>
  <c r="N26" i="50"/>
  <c r="N26" i="49"/>
  <c r="N26" i="48"/>
  <c r="N26" i="47"/>
  <c r="N26" i="46"/>
  <c r="N26" i="45"/>
  <c r="N26" i="44"/>
  <c r="N26" i="43"/>
  <c r="N26" i="42"/>
  <c r="N26" i="41"/>
  <c r="N26" i="40"/>
  <c r="N26" i="39"/>
  <c r="N26" i="38"/>
  <c r="N26" i="37"/>
  <c r="N26" i="36"/>
  <c r="N26" i="35"/>
  <c r="N26" i="34"/>
  <c r="N26" i="33"/>
  <c r="N26" i="32"/>
  <c r="N26" i="31"/>
  <c r="N26" i="30"/>
  <c r="N26" i="29"/>
  <c r="N26" i="28"/>
  <c r="N26" i="27"/>
  <c r="N26" i="26"/>
  <c r="N26" i="25"/>
  <c r="N26" i="24"/>
  <c r="N26" i="23"/>
  <c r="N26" i="22"/>
  <c r="N26" i="14"/>
  <c r="N26" i="15"/>
  <c r="N26" i="16"/>
  <c r="N26" i="17"/>
  <c r="N26" i="20"/>
  <c r="N26" i="19"/>
  <c r="N26" i="21"/>
  <c r="H26" i="13"/>
  <c r="H26" i="67"/>
  <c r="H26" i="68"/>
  <c r="H26" i="63"/>
  <c r="H26" i="62"/>
  <c r="H26" i="61"/>
  <c r="H26" i="60"/>
  <c r="H26" i="59"/>
  <c r="H26" i="58"/>
  <c r="H26" i="57"/>
  <c r="H26" i="56"/>
  <c r="H26" i="55"/>
  <c r="H26" i="54"/>
  <c r="H26" i="53"/>
  <c r="H26" i="52"/>
  <c r="H26" i="51"/>
  <c r="H26" i="50"/>
  <c r="H26" i="49"/>
  <c r="H26" i="48"/>
  <c r="H26" i="47"/>
  <c r="H26" i="46"/>
  <c r="H26" i="45"/>
  <c r="H26" i="44"/>
  <c r="H26" i="43"/>
  <c r="H26" i="42"/>
  <c r="H26" i="41"/>
  <c r="H26" i="40"/>
  <c r="H26" i="39"/>
  <c r="H26" i="38"/>
  <c r="H26" i="37"/>
  <c r="H26" i="36"/>
  <c r="H26" i="35"/>
  <c r="H26" i="34"/>
  <c r="H26" i="33"/>
  <c r="H26" i="32"/>
  <c r="H26" i="31"/>
  <c r="H26" i="30"/>
  <c r="H26" i="29"/>
  <c r="H26" i="28"/>
  <c r="H26" i="27"/>
  <c r="H26" i="26"/>
  <c r="H26" i="25"/>
  <c r="H26" i="24"/>
  <c r="H26" i="23"/>
  <c r="H26" i="22"/>
  <c r="H26" i="14"/>
  <c r="H26" i="15"/>
  <c r="H26" i="16"/>
  <c r="H26" i="17"/>
  <c r="H26" i="20"/>
  <c r="H26" i="19"/>
  <c r="H26" i="21"/>
  <c r="M22" i="67"/>
  <c r="M23" i="67"/>
  <c r="P23" i="67" s="1"/>
  <c r="M22" i="52"/>
  <c r="P22" i="52" s="1"/>
  <c r="M23" i="52"/>
  <c r="P23" i="52" s="1"/>
  <c r="M22" i="13"/>
  <c r="P22" i="13" s="1"/>
  <c r="M23" i="13"/>
  <c r="P23" i="13" s="1"/>
  <c r="M22" i="68"/>
  <c r="P22" i="68" s="1"/>
  <c r="M23" i="68"/>
  <c r="P23" i="68" s="1"/>
  <c r="M22" i="63"/>
  <c r="P22" i="63" s="1"/>
  <c r="M23" i="63"/>
  <c r="P23" i="63" s="1"/>
  <c r="M22" i="62"/>
  <c r="P22" i="62" s="1"/>
  <c r="M23" i="62"/>
  <c r="M22" i="61"/>
  <c r="M23" i="61"/>
  <c r="P23" i="61" s="1"/>
  <c r="M22" i="60"/>
  <c r="M23" i="60"/>
  <c r="P23" i="60" s="1"/>
  <c r="M22" i="59"/>
  <c r="P22" i="59" s="1"/>
  <c r="M23" i="59"/>
  <c r="P23" i="59" s="1"/>
  <c r="M22" i="58"/>
  <c r="P22" i="58" s="1"/>
  <c r="M23" i="58"/>
  <c r="M22" i="57"/>
  <c r="M23" i="57"/>
  <c r="M22" i="56"/>
  <c r="M23" i="56"/>
  <c r="P23" i="56" s="1"/>
  <c r="M22" i="55"/>
  <c r="P22" i="55" s="1"/>
  <c r="M23" i="55"/>
  <c r="P23" i="55" s="1"/>
  <c r="M22" i="54"/>
  <c r="P22" i="54" s="1"/>
  <c r="M23" i="54"/>
  <c r="M22" i="53"/>
  <c r="P22" i="53" s="1"/>
  <c r="M23" i="53"/>
  <c r="P23" i="53" s="1"/>
  <c r="M22" i="51"/>
  <c r="P22" i="51" s="1"/>
  <c r="M23" i="51"/>
  <c r="M22" i="50"/>
  <c r="P22" i="50" s="1"/>
  <c r="M23" i="50"/>
  <c r="P23" i="50" s="1"/>
  <c r="M22" i="49"/>
  <c r="P22" i="49" s="1"/>
  <c r="M23" i="49"/>
  <c r="P23" i="49" s="1"/>
  <c r="M22" i="47"/>
  <c r="M23" i="47"/>
  <c r="P23" i="47" s="1"/>
  <c r="M22" i="46"/>
  <c r="P22" i="46" s="1"/>
  <c r="M23" i="46"/>
  <c r="P23" i="46" s="1"/>
  <c r="M22" i="45"/>
  <c r="P22" i="45" s="1"/>
  <c r="M23" i="45"/>
  <c r="P23" i="45" s="1"/>
  <c r="M22" i="44"/>
  <c r="M23" i="44"/>
  <c r="P23" i="44" s="1"/>
  <c r="M22" i="43"/>
  <c r="M23" i="43"/>
  <c r="P23" i="43" s="1"/>
  <c r="M22" i="42"/>
  <c r="P22" i="42" s="1"/>
  <c r="M23" i="42"/>
  <c r="P23" i="42" s="1"/>
  <c r="M22" i="41"/>
  <c r="P22" i="41" s="1"/>
  <c r="M23" i="41"/>
  <c r="M22" i="40"/>
  <c r="M23" i="40"/>
  <c r="P23" i="40" s="1"/>
  <c r="M22" i="39"/>
  <c r="M23" i="39"/>
  <c r="M22" i="38"/>
  <c r="P22" i="38" s="1"/>
  <c r="M23" i="38"/>
  <c r="P23" i="38" s="1"/>
  <c r="M22" i="37"/>
  <c r="P22" i="37" s="1"/>
  <c r="M23" i="37"/>
  <c r="P23" i="37" s="1"/>
  <c r="M22" i="36"/>
  <c r="P22" i="36" s="1"/>
  <c r="M23" i="36"/>
  <c r="P23" i="36" s="1"/>
  <c r="M22" i="35"/>
  <c r="P22" i="35" s="1"/>
  <c r="M23" i="35"/>
  <c r="M22" i="34"/>
  <c r="P22" i="34" s="1"/>
  <c r="M23" i="34"/>
  <c r="P23" i="34" s="1"/>
  <c r="M22" i="33"/>
  <c r="P22" i="33" s="1"/>
  <c r="M23" i="33"/>
  <c r="P23" i="33" s="1"/>
  <c r="M22" i="32"/>
  <c r="M23" i="32"/>
  <c r="M22" i="31"/>
  <c r="M23" i="31"/>
  <c r="M22" i="30"/>
  <c r="P22" i="30" s="1"/>
  <c r="M23" i="30"/>
  <c r="P23" i="30" s="1"/>
  <c r="M22" i="29"/>
  <c r="P22" i="29" s="1"/>
  <c r="M23" i="29"/>
  <c r="P23" i="29" s="1"/>
  <c r="M22" i="28"/>
  <c r="P22" i="28" s="1"/>
  <c r="M23" i="28"/>
  <c r="P23" i="28" s="1"/>
  <c r="M22" i="27"/>
  <c r="M23" i="27"/>
  <c r="M22" i="26"/>
  <c r="M23" i="26"/>
  <c r="P23" i="26" s="1"/>
  <c r="M22" i="25"/>
  <c r="M23" i="25"/>
  <c r="M22" i="24"/>
  <c r="P22" i="24" s="1"/>
  <c r="M23" i="24"/>
  <c r="P23" i="24" s="1"/>
  <c r="M22" i="23"/>
  <c r="P22" i="23" s="1"/>
  <c r="M23" i="23"/>
  <c r="P23" i="23" s="1"/>
  <c r="M22" i="22"/>
  <c r="P22" i="22" s="1"/>
  <c r="M23" i="22"/>
  <c r="P23" i="22" s="1"/>
  <c r="M22" i="14"/>
  <c r="M23" i="14"/>
  <c r="P23" i="14" s="1"/>
  <c r="M22" i="15"/>
  <c r="M23" i="15"/>
  <c r="P23" i="15" s="1"/>
  <c r="M22" i="16"/>
  <c r="P22" i="16" s="1"/>
  <c r="M23" i="16"/>
  <c r="P23" i="16" s="1"/>
  <c r="M22" i="17"/>
  <c r="M23" i="17"/>
  <c r="P23" i="17" s="1"/>
  <c r="M22" i="20"/>
  <c r="M23" i="20"/>
  <c r="P23" i="20" s="1"/>
  <c r="M23" i="19"/>
  <c r="M22" i="21"/>
  <c r="P22" i="21" s="1"/>
  <c r="M23" i="21"/>
  <c r="P23" i="21" s="1"/>
  <c r="I26" i="13"/>
  <c r="I26" i="67"/>
  <c r="I26" i="68"/>
  <c r="I26" i="63"/>
  <c r="I26" i="62"/>
  <c r="I26" i="61"/>
  <c r="I26" i="60"/>
  <c r="I26" i="59"/>
  <c r="I26" i="58"/>
  <c r="I26" i="57"/>
  <c r="I26" i="56"/>
  <c r="I26" i="55"/>
  <c r="I26" i="54"/>
  <c r="I26" i="53"/>
  <c r="I26" i="52"/>
  <c r="I26" i="51"/>
  <c r="I26" i="50"/>
  <c r="I26" i="49"/>
  <c r="I26" i="48"/>
  <c r="I26" i="47"/>
  <c r="I26" i="46"/>
  <c r="I26" i="45"/>
  <c r="I26" i="44"/>
  <c r="I26" i="43"/>
  <c r="I26" i="42"/>
  <c r="I26" i="41"/>
  <c r="I26" i="40"/>
  <c r="I26" i="39"/>
  <c r="I26" i="38"/>
  <c r="I26" i="37"/>
  <c r="I26" i="36"/>
  <c r="I26" i="35"/>
  <c r="I26" i="34"/>
  <c r="I26" i="33"/>
  <c r="I26" i="32"/>
  <c r="I26" i="31"/>
  <c r="I26" i="30"/>
  <c r="I26" i="29"/>
  <c r="I26" i="28"/>
  <c r="I26" i="27"/>
  <c r="I26" i="26"/>
  <c r="I26" i="25"/>
  <c r="I26" i="24"/>
  <c r="I26" i="23"/>
  <c r="I26" i="22"/>
  <c r="I26" i="14"/>
  <c r="I26" i="15"/>
  <c r="I26" i="16"/>
  <c r="I26" i="17"/>
  <c r="I26" i="20"/>
  <c r="I26" i="19"/>
  <c r="I26" i="21"/>
  <c r="L26" i="67"/>
  <c r="L26" i="52"/>
  <c r="L26" i="13"/>
  <c r="L26" i="21"/>
  <c r="L26" i="53"/>
  <c r="L26" i="47"/>
  <c r="L26" i="42"/>
  <c r="L26" i="23"/>
  <c r="L26" i="68"/>
  <c r="L26" i="63"/>
  <c r="L26" i="62"/>
  <c r="L26" i="61"/>
  <c r="L26" i="60"/>
  <c r="L26" i="59"/>
  <c r="L26" i="58"/>
  <c r="L26" i="57"/>
  <c r="L26" i="56"/>
  <c r="L26" i="55"/>
  <c r="L26" i="54"/>
  <c r="L26" i="51"/>
  <c r="L26" i="46"/>
  <c r="L26" i="45"/>
  <c r="L26" i="44"/>
  <c r="L26" i="43"/>
  <c r="L26" i="41"/>
  <c r="L26" i="40"/>
  <c r="L26" i="39"/>
  <c r="L26" i="38"/>
  <c r="L26" i="37"/>
  <c r="L26" i="36"/>
  <c r="L26" i="35"/>
  <c r="L26" i="34"/>
  <c r="L26" i="33"/>
  <c r="L26" i="32"/>
  <c r="L26" i="31"/>
  <c r="L26" i="30"/>
  <c r="L26" i="29"/>
  <c r="L26" i="28"/>
  <c r="L26" i="27"/>
  <c r="L26" i="26"/>
  <c r="L26" i="25"/>
  <c r="L26" i="24"/>
  <c r="L26" i="22"/>
  <c r="L26" i="14"/>
  <c r="L26" i="15"/>
  <c r="L26" i="16"/>
  <c r="L26" i="17"/>
  <c r="L26" i="20"/>
  <c r="L26" i="19"/>
  <c r="E10" i="2"/>
  <c r="E9" i="2"/>
  <c r="E7" i="2"/>
  <c r="F10" i="2"/>
  <c r="F9" i="2"/>
  <c r="F8" i="2"/>
  <c r="F7" i="2"/>
  <c r="G10" i="2"/>
  <c r="G9" i="2"/>
  <c r="G8" i="2"/>
  <c r="G7" i="2"/>
  <c r="H10" i="2"/>
  <c r="H9" i="2"/>
  <c r="H8" i="2"/>
  <c r="H7" i="2"/>
  <c r="I10" i="2"/>
  <c r="I9" i="2"/>
  <c r="I8" i="2"/>
  <c r="I7" i="2"/>
  <c r="J10" i="2"/>
  <c r="J9" i="2"/>
  <c r="J8" i="2"/>
  <c r="J7" i="2"/>
  <c r="K10" i="2"/>
  <c r="K9" i="2"/>
  <c r="K8" i="2"/>
  <c r="K7" i="2"/>
  <c r="L7" i="2"/>
  <c r="L10" i="2"/>
  <c r="L9" i="2"/>
  <c r="L8" i="2"/>
  <c r="M7" i="2"/>
  <c r="M10" i="2"/>
  <c r="M9" i="2"/>
  <c r="M8" i="2"/>
  <c r="N7" i="2"/>
  <c r="N10" i="2"/>
  <c r="N9" i="2"/>
  <c r="N8" i="2"/>
  <c r="O7" i="2"/>
  <c r="O10" i="2"/>
  <c r="O9" i="2"/>
  <c r="O8" i="2"/>
  <c r="P7" i="2"/>
  <c r="P10" i="2"/>
  <c r="P9" i="2"/>
  <c r="P8" i="2"/>
  <c r="Q10" i="2"/>
  <c r="Q9" i="2"/>
  <c r="Q8" i="2"/>
  <c r="Q7" i="2"/>
  <c r="R7" i="2"/>
  <c r="R10" i="2"/>
  <c r="R9" i="2"/>
  <c r="R8" i="2"/>
  <c r="S7" i="2"/>
  <c r="S10" i="2"/>
  <c r="S9" i="2"/>
  <c r="S8" i="2"/>
  <c r="T7" i="2"/>
  <c r="T10" i="2"/>
  <c r="T9" i="2"/>
  <c r="T8" i="2"/>
  <c r="U7" i="2"/>
  <c r="U10" i="2"/>
  <c r="U9" i="2"/>
  <c r="U8" i="2"/>
  <c r="V7" i="2"/>
  <c r="V10" i="2"/>
  <c r="V9" i="2"/>
  <c r="V8" i="2"/>
  <c r="W7" i="2"/>
  <c r="W10" i="2"/>
  <c r="W9" i="2"/>
  <c r="W8" i="2"/>
  <c r="X7" i="2"/>
  <c r="X10" i="2"/>
  <c r="X9" i="2"/>
  <c r="X8" i="2"/>
  <c r="Y7" i="2"/>
  <c r="Y10" i="2"/>
  <c r="Y9" i="2"/>
  <c r="Y8" i="2"/>
  <c r="Z7" i="2"/>
  <c r="Z10" i="2"/>
  <c r="Z9" i="2"/>
  <c r="Z8" i="2"/>
  <c r="AA7" i="2"/>
  <c r="AA10" i="2"/>
  <c r="AA9" i="2"/>
  <c r="AA8" i="2"/>
  <c r="AB7" i="2"/>
  <c r="AB10" i="2"/>
  <c r="AB9" i="2"/>
  <c r="AB8" i="2"/>
  <c r="AC7" i="2"/>
  <c r="AC10" i="2"/>
  <c r="AC9" i="2"/>
  <c r="AC8" i="2"/>
  <c r="AD7" i="2"/>
  <c r="AD10" i="2"/>
  <c r="AD9" i="2"/>
  <c r="AD8" i="2"/>
  <c r="AE7" i="2"/>
  <c r="AE10" i="2"/>
  <c r="AE9" i="2"/>
  <c r="AE8" i="2"/>
  <c r="AF7" i="2"/>
  <c r="AF10" i="2"/>
  <c r="AF9" i="2"/>
  <c r="AF8" i="2"/>
  <c r="AG7" i="2"/>
  <c r="AG10" i="2"/>
  <c r="AG9" i="2"/>
  <c r="AG8" i="2"/>
  <c r="AH7" i="2"/>
  <c r="AH10" i="2"/>
  <c r="AH9" i="2"/>
  <c r="AH8" i="2"/>
  <c r="AI7" i="2"/>
  <c r="AI10" i="2"/>
  <c r="AI9" i="2"/>
  <c r="AI8" i="2"/>
  <c r="AJ7" i="2"/>
  <c r="AJ10" i="2"/>
  <c r="AJ9" i="2"/>
  <c r="AJ8" i="2"/>
  <c r="AK7" i="2"/>
  <c r="AK10" i="2"/>
  <c r="AK9" i="2"/>
  <c r="AK8" i="2"/>
  <c r="AL7" i="2"/>
  <c r="AL10" i="2"/>
  <c r="AL9" i="2"/>
  <c r="AL8" i="2"/>
  <c r="AM7" i="2"/>
  <c r="AM10" i="2"/>
  <c r="AM9" i="2"/>
  <c r="AM8" i="2"/>
  <c r="AN7" i="2"/>
  <c r="AN10" i="2"/>
  <c r="AN9" i="2"/>
  <c r="AN8" i="2"/>
  <c r="AO7" i="2"/>
  <c r="AO10" i="2"/>
  <c r="AO9" i="2"/>
  <c r="AO8" i="2"/>
  <c r="AP7" i="2"/>
  <c r="AP10" i="2"/>
  <c r="AP9" i="2"/>
  <c r="AP8" i="2"/>
  <c r="AQ7" i="2"/>
  <c r="AQ10" i="2"/>
  <c r="AQ9" i="2"/>
  <c r="AQ8" i="2"/>
  <c r="AR7" i="2"/>
  <c r="AR10" i="2"/>
  <c r="AR9" i="2"/>
  <c r="AR8" i="2"/>
  <c r="AS7" i="2"/>
  <c r="AS10" i="2"/>
  <c r="AS9" i="2"/>
  <c r="AS8" i="2"/>
  <c r="AT7" i="2"/>
  <c r="AT10" i="2"/>
  <c r="AT9" i="2"/>
  <c r="AT8" i="2"/>
  <c r="AU7" i="2"/>
  <c r="AU10" i="2"/>
  <c r="AU9" i="2"/>
  <c r="AU8" i="2"/>
  <c r="AV7" i="2"/>
  <c r="AV10" i="2"/>
  <c r="AV9" i="2"/>
  <c r="AV8" i="2"/>
  <c r="AW10" i="2"/>
  <c r="AW9" i="2"/>
  <c r="AW8" i="2"/>
  <c r="AW7" i="2"/>
  <c r="AX10" i="2"/>
  <c r="AX9" i="2"/>
  <c r="AX8" i="2"/>
  <c r="AX7" i="2"/>
  <c r="AY9" i="2"/>
  <c r="AY8" i="2"/>
  <c r="AY7" i="2"/>
  <c r="AZ10" i="2"/>
  <c r="AZ9" i="2"/>
  <c r="AZ8" i="2"/>
  <c r="AZ7" i="2"/>
  <c r="BA10" i="2"/>
  <c r="BA9" i="2"/>
  <c r="BA8" i="2"/>
  <c r="BA7" i="2"/>
  <c r="E8" i="2"/>
  <c r="D10" i="2"/>
  <c r="D9" i="2"/>
  <c r="D8" i="2"/>
  <c r="D7" i="2"/>
  <c r="P29" i="13"/>
  <c r="P27" i="13"/>
  <c r="P29" i="67"/>
  <c r="P29" i="68"/>
  <c r="P22" i="19"/>
  <c r="P23" i="19"/>
  <c r="P22" i="15"/>
  <c r="P22" i="14"/>
  <c r="P22" i="25"/>
  <c r="P23" i="25"/>
  <c r="P22" i="27"/>
  <c r="P23" i="27"/>
  <c r="P22" i="31"/>
  <c r="P23" i="31"/>
  <c r="P22" i="32"/>
  <c r="P23" i="32"/>
  <c r="P23" i="35"/>
  <c r="P22" i="39"/>
  <c r="P23" i="39"/>
  <c r="P22" i="40"/>
  <c r="P23" i="41"/>
  <c r="P22" i="43"/>
  <c r="P22" i="44"/>
  <c r="P22" i="47"/>
  <c r="P22" i="48"/>
  <c r="P23" i="48"/>
  <c r="P23" i="51"/>
  <c r="P23" i="54"/>
  <c r="P22" i="56"/>
  <c r="P22" i="57"/>
  <c r="P23" i="57"/>
  <c r="P23" i="58"/>
  <c r="P22" i="60"/>
  <c r="P22" i="61"/>
  <c r="P23" i="62"/>
  <c r="P29" i="63"/>
  <c r="P29" i="62"/>
  <c r="P29" i="61"/>
  <c r="P29" i="60"/>
  <c r="P29" i="59"/>
  <c r="P29" i="58"/>
  <c r="P29" i="57"/>
  <c r="P29" i="56"/>
  <c r="P29" i="55"/>
  <c r="P29" i="54"/>
  <c r="P29" i="53"/>
  <c r="P29" i="52"/>
  <c r="P29" i="51"/>
  <c r="P29" i="50"/>
  <c r="P29" i="49"/>
  <c r="P29" i="48"/>
  <c r="P29" i="47"/>
  <c r="P29" i="46"/>
  <c r="P29" i="45"/>
  <c r="P29" i="44"/>
  <c r="P29" i="43"/>
  <c r="P29" i="42"/>
  <c r="P29" i="41"/>
  <c r="P29" i="40"/>
  <c r="P29" i="39"/>
  <c r="P29" i="38"/>
  <c r="P29" i="37"/>
  <c r="P29" i="36"/>
  <c r="P29" i="35"/>
  <c r="P29" i="34"/>
  <c r="P29" i="33"/>
  <c r="P29" i="32"/>
  <c r="P29" i="31"/>
  <c r="P29" i="30"/>
  <c r="P29" i="29"/>
  <c r="P29" i="28"/>
  <c r="P29" i="27"/>
  <c r="P29" i="26"/>
  <c r="P29" i="25"/>
  <c r="P29" i="24"/>
  <c r="P29" i="23"/>
  <c r="P29" i="22"/>
  <c r="P29" i="14"/>
  <c r="P29" i="15"/>
  <c r="P29" i="16"/>
  <c r="P29" i="17"/>
  <c r="P29" i="20"/>
  <c r="P29" i="19"/>
  <c r="O27" i="13"/>
  <c r="O30" i="13" s="1"/>
  <c r="O27" i="67" s="1"/>
  <c r="N27" i="13"/>
  <c r="C45" i="67"/>
  <c r="C45" i="68"/>
  <c r="C45" i="63"/>
  <c r="C45" i="62"/>
  <c r="C45" i="61"/>
  <c r="C45" i="60"/>
  <c r="C45" i="59"/>
  <c r="C45" i="58"/>
  <c r="C45" i="57"/>
  <c r="C45" i="56"/>
  <c r="C45" i="55"/>
  <c r="C45" i="54"/>
  <c r="C45" i="53"/>
  <c r="C45" i="52"/>
  <c r="C45" i="51"/>
  <c r="C45" i="50"/>
  <c r="C45" i="49"/>
  <c r="C45" i="48"/>
  <c r="C45" i="47"/>
  <c r="C45" i="46"/>
  <c r="C45" i="45"/>
  <c r="C45" i="44"/>
  <c r="C45" i="43"/>
  <c r="C45" i="42"/>
  <c r="C45" i="41"/>
  <c r="C45" i="40"/>
  <c r="C45" i="39"/>
  <c r="C45" i="38"/>
  <c r="C45" i="37"/>
  <c r="C45" i="36"/>
  <c r="C45" i="35"/>
  <c r="C45" i="34"/>
  <c r="C45" i="33"/>
  <c r="C45" i="32"/>
  <c r="C45" i="31"/>
  <c r="C45" i="30"/>
  <c r="C45" i="29"/>
  <c r="C45" i="28"/>
  <c r="C45" i="27"/>
  <c r="C45" i="26"/>
  <c r="C45" i="25"/>
  <c r="C45" i="24"/>
  <c r="C45" i="23"/>
  <c r="C45" i="22"/>
  <c r="C45" i="14"/>
  <c r="C45" i="15"/>
  <c r="C45" i="16"/>
  <c r="C45" i="17"/>
  <c r="C45" i="20"/>
  <c r="C45" i="19"/>
  <c r="C45" i="21"/>
  <c r="C45" i="13"/>
  <c r="C43" i="67"/>
  <c r="C43" i="68"/>
  <c r="C43" i="63"/>
  <c r="C43" i="62"/>
  <c r="C43" i="61"/>
  <c r="C43" i="60"/>
  <c r="C43" i="59"/>
  <c r="C43" i="58"/>
  <c r="C43" i="57"/>
  <c r="C43" i="56"/>
  <c r="C43" i="55"/>
  <c r="C43" i="54"/>
  <c r="C43" i="53"/>
  <c r="C43" i="52"/>
  <c r="C43" i="51"/>
  <c r="C43" i="50"/>
  <c r="C43" i="49"/>
  <c r="C43" i="48"/>
  <c r="C43" i="47"/>
  <c r="C43" i="46"/>
  <c r="C43" i="45"/>
  <c r="C43" i="44"/>
  <c r="C43" i="43"/>
  <c r="C43" i="42"/>
  <c r="C43" i="41"/>
  <c r="C43" i="40"/>
  <c r="C43" i="39"/>
  <c r="C43" i="38"/>
  <c r="C43" i="37"/>
  <c r="C43" i="36"/>
  <c r="C43" i="35"/>
  <c r="C43" i="34"/>
  <c r="C43" i="33"/>
  <c r="C43" i="32"/>
  <c r="C43" i="31"/>
  <c r="C43" i="30"/>
  <c r="C43" i="29"/>
  <c r="C43" i="28"/>
  <c r="C43" i="27"/>
  <c r="C43" i="26"/>
  <c r="C43" i="25"/>
  <c r="C43" i="24"/>
  <c r="C43" i="23"/>
  <c r="C43" i="22"/>
  <c r="C43" i="14"/>
  <c r="C43" i="15"/>
  <c r="C43" i="16"/>
  <c r="C43" i="17"/>
  <c r="C43" i="20"/>
  <c r="C43" i="19"/>
  <c r="C43" i="21"/>
  <c r="C43" i="13"/>
  <c r="C41" i="67"/>
  <c r="C41" i="68"/>
  <c r="C41" i="63"/>
  <c r="C41" i="62"/>
  <c r="C41" i="61"/>
  <c r="C41" i="60"/>
  <c r="C41" i="59"/>
  <c r="C41" i="58"/>
  <c r="C41" i="57"/>
  <c r="C41" i="56"/>
  <c r="C41" i="55"/>
  <c r="C41" i="54"/>
  <c r="C41" i="53"/>
  <c r="C41" i="52"/>
  <c r="C41" i="51"/>
  <c r="C41" i="50"/>
  <c r="C41" i="49"/>
  <c r="C41" i="48"/>
  <c r="C41" i="47"/>
  <c r="C41" i="46"/>
  <c r="C41" i="45"/>
  <c r="C41" i="44"/>
  <c r="C41" i="43"/>
  <c r="C41" i="42"/>
  <c r="C41" i="41"/>
  <c r="C41" i="40"/>
  <c r="C41" i="39"/>
  <c r="C41" i="38"/>
  <c r="C41" i="37"/>
  <c r="C41" i="36"/>
  <c r="C41" i="35"/>
  <c r="C41" i="34"/>
  <c r="C41" i="33"/>
  <c r="C41" i="32"/>
  <c r="C41" i="31"/>
  <c r="C41" i="30"/>
  <c r="C41" i="29"/>
  <c r="C41" i="28"/>
  <c r="C41" i="27"/>
  <c r="C41" i="26"/>
  <c r="C41" i="25"/>
  <c r="C41" i="24"/>
  <c r="C41" i="23"/>
  <c r="C41" i="22"/>
  <c r="C41" i="14"/>
  <c r="C41" i="15"/>
  <c r="C41" i="16"/>
  <c r="C41" i="17"/>
  <c r="C41" i="20"/>
  <c r="C41" i="19"/>
  <c r="C41" i="21"/>
  <c r="C41" i="13"/>
  <c r="C39" i="67"/>
  <c r="C39" i="68"/>
  <c r="C39" i="63"/>
  <c r="C39" i="62"/>
  <c r="C39" i="61"/>
  <c r="C39" i="60"/>
  <c r="C39" i="59"/>
  <c r="C39" i="58"/>
  <c r="C39" i="57"/>
  <c r="C39" i="56"/>
  <c r="C39" i="55"/>
  <c r="C39" i="54"/>
  <c r="C39" i="53"/>
  <c r="C39" i="52"/>
  <c r="C39" i="51"/>
  <c r="C39" i="50"/>
  <c r="C39" i="49"/>
  <c r="C39" i="48"/>
  <c r="C39" i="47"/>
  <c r="C39" i="46"/>
  <c r="C39" i="45"/>
  <c r="C39" i="44"/>
  <c r="C39" i="43"/>
  <c r="C39" i="42"/>
  <c r="C39" i="41"/>
  <c r="C39" i="40"/>
  <c r="C39" i="39"/>
  <c r="C39" i="38"/>
  <c r="C39" i="37"/>
  <c r="C39" i="36"/>
  <c r="C39" i="35"/>
  <c r="C39" i="34"/>
  <c r="C39" i="33"/>
  <c r="C39" i="32"/>
  <c r="C39" i="31"/>
  <c r="C39" i="30"/>
  <c r="C39" i="29"/>
  <c r="C39" i="28"/>
  <c r="C39" i="27"/>
  <c r="C39" i="26"/>
  <c r="C39" i="25"/>
  <c r="C39" i="24"/>
  <c r="C39" i="23"/>
  <c r="C39" i="22"/>
  <c r="C39" i="14"/>
  <c r="C39" i="15"/>
  <c r="C39" i="16"/>
  <c r="C39" i="17"/>
  <c r="C39" i="20"/>
  <c r="C39" i="19"/>
  <c r="C39" i="21"/>
  <c r="C39" i="13"/>
  <c r="C37" i="67"/>
  <c r="C37" i="68"/>
  <c r="C37" i="63"/>
  <c r="C37" i="62"/>
  <c r="C37" i="61"/>
  <c r="C37" i="60"/>
  <c r="C37" i="59"/>
  <c r="C37" i="58"/>
  <c r="C37" i="57"/>
  <c r="C37" i="56"/>
  <c r="C37" i="55"/>
  <c r="C37" i="54"/>
  <c r="C37" i="53"/>
  <c r="C37" i="52"/>
  <c r="C37" i="51"/>
  <c r="C37" i="50"/>
  <c r="C37" i="49"/>
  <c r="C37" i="48"/>
  <c r="C37" i="47"/>
  <c r="C37" i="46"/>
  <c r="C37" i="45"/>
  <c r="C37" i="44"/>
  <c r="C37" i="43"/>
  <c r="C37" i="42"/>
  <c r="C37" i="41"/>
  <c r="C37" i="40"/>
  <c r="C37" i="39"/>
  <c r="C37" i="38"/>
  <c r="C37" i="37"/>
  <c r="C37" i="36"/>
  <c r="C37" i="35"/>
  <c r="C37" i="34"/>
  <c r="C37" i="33"/>
  <c r="C37" i="32"/>
  <c r="C37" i="31"/>
  <c r="C37" i="30"/>
  <c r="C37" i="29"/>
  <c r="C37" i="28"/>
  <c r="C37" i="27"/>
  <c r="C37" i="26"/>
  <c r="C37" i="25"/>
  <c r="C37" i="24"/>
  <c r="C37" i="23"/>
  <c r="C37" i="22"/>
  <c r="C37" i="14"/>
  <c r="C37" i="15"/>
  <c r="C37" i="16"/>
  <c r="C37" i="17"/>
  <c r="C37" i="20"/>
  <c r="C37" i="19"/>
  <c r="C37" i="21"/>
  <c r="C35" i="21"/>
  <c r="C35" i="19"/>
  <c r="C35" i="20"/>
  <c r="C35" i="17"/>
  <c r="C35" i="16"/>
  <c r="C35" i="15"/>
  <c r="C35" i="14"/>
  <c r="C35" i="22"/>
  <c r="C35" i="23"/>
  <c r="C35" i="24"/>
  <c r="C35" i="25"/>
  <c r="C35" i="26"/>
  <c r="C35" i="27"/>
  <c r="C35" i="28"/>
  <c r="C35" i="29"/>
  <c r="C35" i="30"/>
  <c r="C35" i="31"/>
  <c r="C35" i="32"/>
  <c r="C35" i="33"/>
  <c r="C35" i="34"/>
  <c r="C35" i="35"/>
  <c r="C35" i="36"/>
  <c r="C35" i="37"/>
  <c r="C35" i="38"/>
  <c r="C35" i="39"/>
  <c r="C35" i="40"/>
  <c r="C35" i="41"/>
  <c r="C35" i="42"/>
  <c r="C35" i="43"/>
  <c r="C35" i="44"/>
  <c r="C35" i="45"/>
  <c r="C35" i="46"/>
  <c r="C35" i="47"/>
  <c r="C35" i="48"/>
  <c r="C35" i="49"/>
  <c r="C35" i="50"/>
  <c r="C35" i="51"/>
  <c r="C35" i="52"/>
  <c r="C35" i="53"/>
  <c r="C35" i="54"/>
  <c r="C35" i="55"/>
  <c r="C35" i="56"/>
  <c r="C35" i="57"/>
  <c r="C35" i="58"/>
  <c r="C35" i="59"/>
  <c r="C35" i="60"/>
  <c r="C35" i="61"/>
  <c r="C35" i="62"/>
  <c r="C35" i="63"/>
  <c r="C35" i="68"/>
  <c r="C35" i="67"/>
  <c r="C33" i="67"/>
  <c r="C33" i="68"/>
  <c r="C33" i="63"/>
  <c r="C33" i="62"/>
  <c r="C33" i="61"/>
  <c r="C33" i="60"/>
  <c r="C33" i="59"/>
  <c r="C33" i="58"/>
  <c r="C33" i="57"/>
  <c r="C33" i="56"/>
  <c r="C33" i="55"/>
  <c r="C33" i="54"/>
  <c r="C33" i="53"/>
  <c r="C33" i="52"/>
  <c r="C33" i="51"/>
  <c r="C33" i="50"/>
  <c r="C33" i="49"/>
  <c r="C33" i="48"/>
  <c r="C33" i="47"/>
  <c r="C33" i="46"/>
  <c r="C33" i="45"/>
  <c r="C33" i="44"/>
  <c r="C33" i="43"/>
  <c r="C33" i="42"/>
  <c r="C33" i="41"/>
  <c r="C33" i="40"/>
  <c r="C33" i="39"/>
  <c r="C33" i="38"/>
  <c r="C33" i="37"/>
  <c r="C33" i="36"/>
  <c r="C33" i="35"/>
  <c r="C33" i="34"/>
  <c r="C33" i="33"/>
  <c r="C33" i="32"/>
  <c r="C33" i="31"/>
  <c r="C33" i="30"/>
  <c r="C33" i="29"/>
  <c r="C33" i="28"/>
  <c r="C33" i="27"/>
  <c r="C33" i="26"/>
  <c r="C33" i="25"/>
  <c r="C33" i="24"/>
  <c r="C33" i="23"/>
  <c r="C33" i="22"/>
  <c r="C33" i="14"/>
  <c r="C33" i="15"/>
  <c r="C33" i="16"/>
  <c r="C33" i="17"/>
  <c r="C33" i="20"/>
  <c r="C33" i="19"/>
  <c r="C33" i="21"/>
  <c r="G26" i="67"/>
  <c r="G26" i="68"/>
  <c r="G26" i="63"/>
  <c r="G26" i="62"/>
  <c r="G26" i="61"/>
  <c r="G26" i="60"/>
  <c r="G26" i="59"/>
  <c r="G26" i="58"/>
  <c r="G26" i="57"/>
  <c r="G26" i="56"/>
  <c r="G26" i="55"/>
  <c r="G26" i="54"/>
  <c r="G26" i="53"/>
  <c r="G26" i="52"/>
  <c r="G26" i="51"/>
  <c r="G26" i="50"/>
  <c r="G26" i="49"/>
  <c r="G26" i="48"/>
  <c r="G26" i="47"/>
  <c r="G26" i="46"/>
  <c r="G26" i="45"/>
  <c r="G26" i="44"/>
  <c r="G26" i="43"/>
  <c r="G26" i="42"/>
  <c r="G26" i="41"/>
  <c r="G26" i="40"/>
  <c r="G26" i="39"/>
  <c r="G26" i="38"/>
  <c r="G26" i="37"/>
  <c r="G26" i="36"/>
  <c r="G26" i="35"/>
  <c r="G26" i="34"/>
  <c r="G26" i="33"/>
  <c r="G26" i="32"/>
  <c r="G26" i="31"/>
  <c r="G26" i="30"/>
  <c r="G26" i="29"/>
  <c r="G26" i="28"/>
  <c r="G26" i="27"/>
  <c r="G26" i="26"/>
  <c r="G26" i="25"/>
  <c r="G26" i="24"/>
  <c r="G26" i="23"/>
  <c r="G26" i="22"/>
  <c r="G26" i="14"/>
  <c r="G26" i="15"/>
  <c r="G26" i="16"/>
  <c r="G26" i="17"/>
  <c r="G26" i="20"/>
  <c r="G26" i="19"/>
  <c r="G26" i="21"/>
  <c r="G26" i="13"/>
  <c r="C5" i="73"/>
  <c r="L10" i="73"/>
  <c r="G10" i="73"/>
  <c r="C10" i="73"/>
  <c r="L8" i="73"/>
  <c r="C8" i="73"/>
  <c r="C12" i="74"/>
  <c r="L10" i="74"/>
  <c r="G10" i="74"/>
  <c r="C10" i="74"/>
  <c r="L8" i="74"/>
  <c r="C8" i="74"/>
  <c r="C10" i="12"/>
  <c r="C5" i="70"/>
  <c r="C12" i="70"/>
  <c r="L10" i="70"/>
  <c r="G10" i="70"/>
  <c r="C10" i="70"/>
  <c r="L8" i="70"/>
  <c r="C8" i="70"/>
  <c r="E36" i="4"/>
  <c r="F36" i="4" s="1"/>
  <c r="D36" i="4"/>
  <c r="E37" i="4"/>
  <c r="D37" i="4"/>
  <c r="E38" i="4"/>
  <c r="F38" i="4" s="1"/>
  <c r="D38" i="4"/>
  <c r="E39" i="4"/>
  <c r="D39" i="4"/>
  <c r="E40" i="4"/>
  <c r="D40" i="4"/>
  <c r="E41" i="4"/>
  <c r="D41" i="4"/>
  <c r="E42" i="4"/>
  <c r="D42" i="4"/>
  <c r="E43" i="4"/>
  <c r="F43" i="4" s="1"/>
  <c r="D43" i="4"/>
  <c r="E44" i="4"/>
  <c r="D44" i="4"/>
  <c r="E45" i="4"/>
  <c r="F45" i="4" s="1"/>
  <c r="D45" i="4"/>
  <c r="E46" i="4"/>
  <c r="D46" i="4"/>
  <c r="E47" i="4"/>
  <c r="F47" i="4" s="1"/>
  <c r="D47" i="4"/>
  <c r="E48" i="4"/>
  <c r="D48" i="4"/>
  <c r="E49" i="4"/>
  <c r="D49" i="4"/>
  <c r="E50" i="4"/>
  <c r="D50" i="4"/>
  <c r="E51" i="4"/>
  <c r="F51" i="4" s="1"/>
  <c r="D51" i="4"/>
  <c r="E52" i="4"/>
  <c r="D52" i="4"/>
  <c r="E53" i="4"/>
  <c r="D53" i="4"/>
  <c r="E54" i="4"/>
  <c r="D54" i="4"/>
  <c r="E55" i="4"/>
  <c r="D55" i="4"/>
  <c r="E56" i="4"/>
  <c r="D56" i="4"/>
  <c r="F56" i="4" s="1"/>
  <c r="E57" i="4"/>
  <c r="D57" i="4"/>
  <c r="E58" i="4"/>
  <c r="D58" i="4"/>
  <c r="E59" i="4"/>
  <c r="D59" i="4"/>
  <c r="E60" i="4"/>
  <c r="D60" i="4"/>
  <c r="E61" i="4"/>
  <c r="D61" i="4"/>
  <c r="E62" i="4"/>
  <c r="D62" i="4"/>
  <c r="E63" i="4"/>
  <c r="D63" i="4"/>
  <c r="F63" i="4" s="1"/>
  <c r="E64" i="4"/>
  <c r="D64" i="4"/>
  <c r="E65" i="4"/>
  <c r="D65" i="4"/>
  <c r="E66" i="4"/>
  <c r="D66" i="4"/>
  <c r="E67" i="4"/>
  <c r="D67" i="4"/>
  <c r="E68" i="4"/>
  <c r="D68" i="4"/>
  <c r="E69" i="4"/>
  <c r="D69" i="4"/>
  <c r="E70" i="4"/>
  <c r="D70" i="4"/>
  <c r="F70" i="4" s="1"/>
  <c r="E71" i="4"/>
  <c r="F71" i="4" s="1"/>
  <c r="D71" i="4"/>
  <c r="E72" i="4"/>
  <c r="D72" i="4"/>
  <c r="E73" i="4"/>
  <c r="D73" i="4"/>
  <c r="E74" i="4"/>
  <c r="D74" i="4"/>
  <c r="E75" i="4"/>
  <c r="F75" i="4" s="1"/>
  <c r="D75" i="4"/>
  <c r="E76" i="4"/>
  <c r="D76" i="4"/>
  <c r="E77" i="4"/>
  <c r="D77" i="4"/>
  <c r="E78" i="4"/>
  <c r="D78" i="4"/>
  <c r="E79" i="4"/>
  <c r="D79" i="4"/>
  <c r="E80" i="4"/>
  <c r="D80" i="4"/>
  <c r="E81" i="4"/>
  <c r="D81" i="4"/>
  <c r="E82" i="4"/>
  <c r="D82" i="4"/>
  <c r="E83" i="4"/>
  <c r="D83" i="4"/>
  <c r="E84" i="4"/>
  <c r="D84" i="4"/>
  <c r="E85" i="4"/>
  <c r="F85" i="4" s="1"/>
  <c r="D85" i="4"/>
  <c r="E86" i="4"/>
  <c r="D86" i="4"/>
  <c r="E87" i="4"/>
  <c r="D87" i="4"/>
  <c r="E88" i="4"/>
  <c r="D88" i="4"/>
  <c r="E89" i="4"/>
  <c r="D89" i="4"/>
  <c r="E90" i="4"/>
  <c r="D90" i="4"/>
  <c r="E91" i="4"/>
  <c r="D91" i="4"/>
  <c r="E92" i="4"/>
  <c r="D92" i="4"/>
  <c r="E93" i="4"/>
  <c r="D93" i="4"/>
  <c r="E94" i="4"/>
  <c r="D94" i="4"/>
  <c r="E95" i="4"/>
  <c r="D95" i="4"/>
  <c r="E96" i="4"/>
  <c r="D96" i="4"/>
  <c r="E97" i="4"/>
  <c r="D97" i="4"/>
  <c r="E98" i="4"/>
  <c r="D98" i="4"/>
  <c r="E99" i="4"/>
  <c r="D99" i="4"/>
  <c r="E100" i="4"/>
  <c r="D100" i="4"/>
  <c r="E101" i="4"/>
  <c r="D101" i="4"/>
  <c r="E102" i="4"/>
  <c r="D102" i="4"/>
  <c r="E103" i="4"/>
  <c r="F103" i="4" s="1"/>
  <c r="D103" i="4"/>
  <c r="E104" i="4"/>
  <c r="D104" i="4"/>
  <c r="E105" i="4"/>
  <c r="D105" i="4"/>
  <c r="E106" i="4"/>
  <c r="D106" i="4"/>
  <c r="E107" i="4"/>
  <c r="D107" i="4"/>
  <c r="E108" i="4"/>
  <c r="D108" i="4"/>
  <c r="E109" i="4"/>
  <c r="D109" i="4"/>
  <c r="E110" i="4"/>
  <c r="D110" i="4"/>
  <c r="E111" i="4"/>
  <c r="D111" i="4"/>
  <c r="E112" i="4"/>
  <c r="D112" i="4"/>
  <c r="E113" i="4"/>
  <c r="D113" i="4"/>
  <c r="E114" i="4"/>
  <c r="D114" i="4"/>
  <c r="E115" i="4"/>
  <c r="D115" i="4"/>
  <c r="E116" i="4"/>
  <c r="D116" i="4"/>
  <c r="E117" i="4"/>
  <c r="D117" i="4"/>
  <c r="E118" i="4"/>
  <c r="D118" i="4"/>
  <c r="E119" i="4"/>
  <c r="D119" i="4"/>
  <c r="E120" i="4"/>
  <c r="D120" i="4"/>
  <c r="E121" i="4"/>
  <c r="D121" i="4"/>
  <c r="E122" i="4"/>
  <c r="D122" i="4"/>
  <c r="E123" i="4"/>
  <c r="D123" i="4"/>
  <c r="E124" i="4"/>
  <c r="D124" i="4"/>
  <c r="E125" i="4"/>
  <c r="D125" i="4"/>
  <c r="E126" i="4"/>
  <c r="D126" i="4"/>
  <c r="E127" i="4"/>
  <c r="D127" i="4"/>
  <c r="E128" i="4"/>
  <c r="D128" i="4"/>
  <c r="E129" i="4"/>
  <c r="D129" i="4"/>
  <c r="E130" i="4"/>
  <c r="D130" i="4"/>
  <c r="E131" i="4"/>
  <c r="D131" i="4"/>
  <c r="E132" i="4"/>
  <c r="D132" i="4"/>
  <c r="E133" i="4"/>
  <c r="D133" i="4"/>
  <c r="E134" i="4"/>
  <c r="D134" i="4"/>
  <c r="E135" i="4"/>
  <c r="D135" i="4"/>
  <c r="E136" i="4"/>
  <c r="D136" i="4"/>
  <c r="E137" i="4"/>
  <c r="D137" i="4"/>
  <c r="E138" i="4"/>
  <c r="D138" i="4"/>
  <c r="E139" i="4"/>
  <c r="F139" i="4" s="1"/>
  <c r="D139" i="4"/>
  <c r="E140" i="4"/>
  <c r="D140" i="4"/>
  <c r="E141" i="4"/>
  <c r="F141" i="4" s="1"/>
  <c r="D141" i="4"/>
  <c r="E142" i="4"/>
  <c r="D142" i="4"/>
  <c r="E143" i="4"/>
  <c r="D143" i="4"/>
  <c r="E144" i="4"/>
  <c r="D144" i="4"/>
  <c r="E145" i="4"/>
  <c r="F145" i="4" s="1"/>
  <c r="D145" i="4"/>
  <c r="E146" i="4"/>
  <c r="D146" i="4"/>
  <c r="E147" i="4"/>
  <c r="D147" i="4"/>
  <c r="F147" i="4" s="1"/>
  <c r="E148" i="4"/>
  <c r="D148" i="4"/>
  <c r="E149" i="4"/>
  <c r="D149" i="4"/>
  <c r="E150" i="4"/>
  <c r="D150" i="4"/>
  <c r="E151" i="4"/>
  <c r="D151" i="4"/>
  <c r="E152" i="4"/>
  <c r="D152" i="4"/>
  <c r="E153" i="4"/>
  <c r="F153" i="4" s="1"/>
  <c r="D153" i="4"/>
  <c r="E154" i="4"/>
  <c r="D154" i="4"/>
  <c r="E155" i="4"/>
  <c r="D155" i="4"/>
  <c r="E156" i="4"/>
  <c r="D156" i="4"/>
  <c r="E157" i="4"/>
  <c r="D157" i="4"/>
  <c r="E158" i="4"/>
  <c r="D158" i="4"/>
  <c r="E159" i="4"/>
  <c r="D159" i="4"/>
  <c r="E160" i="4"/>
  <c r="D160" i="4"/>
  <c r="E161" i="4"/>
  <c r="D161" i="4"/>
  <c r="E162" i="4"/>
  <c r="D162" i="4"/>
  <c r="E163" i="4"/>
  <c r="D163" i="4"/>
  <c r="E164" i="4"/>
  <c r="D164" i="4"/>
  <c r="E165" i="4"/>
  <c r="D165" i="4"/>
  <c r="E166" i="4"/>
  <c r="D166" i="4"/>
  <c r="E167" i="4"/>
  <c r="D167" i="4"/>
  <c r="E168" i="4"/>
  <c r="D168" i="4"/>
  <c r="F168" i="4" s="1"/>
  <c r="E169" i="4"/>
  <c r="D169" i="4"/>
  <c r="E170" i="4"/>
  <c r="D170" i="4"/>
  <c r="E171" i="4"/>
  <c r="D171" i="4"/>
  <c r="E172" i="4"/>
  <c r="D172" i="4"/>
  <c r="E173" i="4"/>
  <c r="D173" i="4"/>
  <c r="E174" i="4"/>
  <c r="F174" i="4" s="1"/>
  <c r="D174" i="4"/>
  <c r="E175" i="4"/>
  <c r="D175" i="4"/>
  <c r="E176" i="4"/>
  <c r="D176" i="4"/>
  <c r="E177" i="4"/>
  <c r="D177" i="4"/>
  <c r="E178" i="4"/>
  <c r="D178" i="4"/>
  <c r="E179" i="4"/>
  <c r="D179" i="4"/>
  <c r="F179" i="4" s="1"/>
  <c r="E180" i="4"/>
  <c r="D180" i="4"/>
  <c r="E181" i="4"/>
  <c r="D181" i="4"/>
  <c r="E182" i="4"/>
  <c r="D182" i="4"/>
  <c r="E183" i="4"/>
  <c r="F183" i="4" s="1"/>
  <c r="D183" i="4"/>
  <c r="E184" i="4"/>
  <c r="D184" i="4"/>
  <c r="E185" i="4"/>
  <c r="D185" i="4"/>
  <c r="E186" i="4"/>
  <c r="D186" i="4"/>
  <c r="E187" i="4"/>
  <c r="F187" i="4" s="1"/>
  <c r="D187" i="4"/>
  <c r="E188" i="4"/>
  <c r="D188" i="4"/>
  <c r="E189" i="4"/>
  <c r="D189" i="4"/>
  <c r="E190" i="4"/>
  <c r="D190" i="4"/>
  <c r="E191" i="4"/>
  <c r="D191" i="4"/>
  <c r="E192" i="4"/>
  <c r="D192" i="4"/>
  <c r="E193" i="4"/>
  <c r="F193" i="4" s="1"/>
  <c r="D193" i="4"/>
  <c r="E194" i="4"/>
  <c r="D194" i="4"/>
  <c r="E195" i="4"/>
  <c r="F195" i="4" s="1"/>
  <c r="D195" i="4"/>
  <c r="E196" i="4"/>
  <c r="D196" i="4"/>
  <c r="F196" i="4" s="1"/>
  <c r="E197" i="4"/>
  <c r="D197" i="4"/>
  <c r="E198" i="4"/>
  <c r="D198" i="4"/>
  <c r="E199" i="4"/>
  <c r="F199" i="4" s="1"/>
  <c r="D199" i="4"/>
  <c r="E200" i="4"/>
  <c r="D200" i="4"/>
  <c r="E201" i="4"/>
  <c r="D201" i="4"/>
  <c r="E202" i="4"/>
  <c r="D202" i="4"/>
  <c r="E203" i="4"/>
  <c r="D203" i="4"/>
  <c r="E204" i="4"/>
  <c r="D204" i="4"/>
  <c r="E205" i="4"/>
  <c r="F205" i="4" s="1"/>
  <c r="D205" i="4"/>
  <c r="E206" i="4"/>
  <c r="D206" i="4"/>
  <c r="E207" i="4"/>
  <c r="D207" i="4"/>
  <c r="E208" i="4"/>
  <c r="D208" i="4"/>
  <c r="E209" i="4"/>
  <c r="F209" i="4" s="1"/>
  <c r="D209" i="4"/>
  <c r="E210" i="4"/>
  <c r="D210" i="4"/>
  <c r="E211" i="4"/>
  <c r="D211" i="4"/>
  <c r="E212" i="4"/>
  <c r="D212" i="4"/>
  <c r="E213" i="4"/>
  <c r="D213" i="4"/>
  <c r="E214" i="4"/>
  <c r="D214" i="4"/>
  <c r="E215" i="4"/>
  <c r="D215" i="4"/>
  <c r="E216" i="4"/>
  <c r="D216" i="4"/>
  <c r="E217" i="4"/>
  <c r="D217" i="4"/>
  <c r="E218" i="4"/>
  <c r="D218" i="4"/>
  <c r="E219" i="4"/>
  <c r="D219" i="4"/>
  <c r="F219" i="4" s="1"/>
  <c r="E220" i="4"/>
  <c r="D220" i="4"/>
  <c r="E221" i="4"/>
  <c r="D221" i="4"/>
  <c r="E222" i="4"/>
  <c r="D222" i="4"/>
  <c r="E223" i="4"/>
  <c r="D223" i="4"/>
  <c r="E224" i="4"/>
  <c r="D224" i="4"/>
  <c r="E225" i="4"/>
  <c r="D225" i="4"/>
  <c r="E226" i="4"/>
  <c r="D226" i="4"/>
  <c r="E227" i="4"/>
  <c r="D227" i="4"/>
  <c r="F227" i="4"/>
  <c r="E228" i="4"/>
  <c r="D228" i="4"/>
  <c r="E229" i="4"/>
  <c r="D229" i="4"/>
  <c r="E230" i="4"/>
  <c r="F230" i="4" s="1"/>
  <c r="D230" i="4"/>
  <c r="E231" i="4"/>
  <c r="D231" i="4"/>
  <c r="E232" i="4"/>
  <c r="D232" i="4"/>
  <c r="F232" i="4" s="1"/>
  <c r="E233" i="4"/>
  <c r="D233" i="4"/>
  <c r="E234" i="4"/>
  <c r="D234" i="4"/>
  <c r="E235" i="4"/>
  <c r="D235" i="4"/>
  <c r="E236" i="4"/>
  <c r="D236" i="4"/>
  <c r="E237" i="4"/>
  <c r="D237" i="4"/>
  <c r="E238" i="4"/>
  <c r="D238" i="4"/>
  <c r="E239" i="4"/>
  <c r="D239" i="4"/>
  <c r="E240" i="4"/>
  <c r="D240" i="4"/>
  <c r="E241" i="4"/>
  <c r="D241" i="4"/>
  <c r="E242" i="4"/>
  <c r="D242" i="4"/>
  <c r="E243" i="4"/>
  <c r="D243" i="4"/>
  <c r="E244" i="4"/>
  <c r="F244" i="4" s="1"/>
  <c r="D244" i="4"/>
  <c r="E245" i="4"/>
  <c r="D245" i="4"/>
  <c r="E246" i="4"/>
  <c r="D246" i="4"/>
  <c r="E247" i="4"/>
  <c r="D247" i="4"/>
  <c r="F247" i="4"/>
  <c r="E248" i="4"/>
  <c r="D248" i="4"/>
  <c r="E249" i="4"/>
  <c r="D249" i="4"/>
  <c r="E250" i="4"/>
  <c r="D250" i="4"/>
  <c r="E251" i="4"/>
  <c r="D251" i="4"/>
  <c r="E252" i="4"/>
  <c r="D252" i="4"/>
  <c r="E253" i="4"/>
  <c r="D253" i="4"/>
  <c r="E254" i="4"/>
  <c r="D254" i="4"/>
  <c r="E255" i="4"/>
  <c r="D255" i="4"/>
  <c r="E256" i="4"/>
  <c r="D256" i="4"/>
  <c r="E257" i="4"/>
  <c r="D257" i="4"/>
  <c r="E258" i="4"/>
  <c r="D258" i="4"/>
  <c r="E259" i="4"/>
  <c r="D259" i="4"/>
  <c r="E260" i="4"/>
  <c r="F260" i="4" s="1"/>
  <c r="D260" i="4"/>
  <c r="E261" i="4"/>
  <c r="D261" i="4"/>
  <c r="E262" i="4"/>
  <c r="D262" i="4"/>
  <c r="E263" i="4"/>
  <c r="D263" i="4"/>
  <c r="E264" i="4"/>
  <c r="D264" i="4"/>
  <c r="E265" i="4"/>
  <c r="D265" i="4"/>
  <c r="E266" i="4"/>
  <c r="D266" i="4"/>
  <c r="E267" i="4"/>
  <c r="D267" i="4"/>
  <c r="E268" i="4"/>
  <c r="D268" i="4"/>
  <c r="E269" i="4"/>
  <c r="D269" i="4"/>
  <c r="E270" i="4"/>
  <c r="F270" i="4" s="1"/>
  <c r="D270" i="4"/>
  <c r="E271" i="4"/>
  <c r="D271" i="4"/>
  <c r="E272" i="4"/>
  <c r="D272" i="4"/>
  <c r="E273" i="4"/>
  <c r="D273" i="4"/>
  <c r="E274" i="4"/>
  <c r="D274" i="4"/>
  <c r="E275" i="4"/>
  <c r="D275" i="4"/>
  <c r="E276" i="4"/>
  <c r="D276" i="4"/>
  <c r="E277" i="4"/>
  <c r="D277" i="4"/>
  <c r="E278" i="4"/>
  <c r="D278" i="4"/>
  <c r="E279" i="4"/>
  <c r="D279" i="4"/>
  <c r="E280" i="4"/>
  <c r="D280" i="4"/>
  <c r="E281" i="4"/>
  <c r="D281" i="4"/>
  <c r="E282" i="4"/>
  <c r="D282" i="4"/>
  <c r="E283" i="4"/>
  <c r="F283" i="4" s="1"/>
  <c r="D283" i="4"/>
  <c r="E284" i="4"/>
  <c r="D284" i="4"/>
  <c r="E285" i="4"/>
  <c r="D285" i="4"/>
  <c r="E286" i="4"/>
  <c r="D286" i="4"/>
  <c r="E287" i="4"/>
  <c r="D287" i="4"/>
  <c r="E288" i="4"/>
  <c r="D288" i="4"/>
  <c r="E289" i="4"/>
  <c r="D289" i="4"/>
  <c r="E290" i="4"/>
  <c r="D290" i="4"/>
  <c r="E291" i="4"/>
  <c r="F291" i="4" s="1"/>
  <c r="D291" i="4"/>
  <c r="E292" i="4"/>
  <c r="D292" i="4"/>
  <c r="E293" i="4"/>
  <c r="D293" i="4"/>
  <c r="E294" i="4"/>
  <c r="D294" i="4"/>
  <c r="E295" i="4"/>
  <c r="F295" i="4" s="1"/>
  <c r="D295" i="4"/>
  <c r="E296" i="4"/>
  <c r="D296" i="4"/>
  <c r="F296" i="4" s="1"/>
  <c r="E297" i="4"/>
  <c r="D297" i="4"/>
  <c r="E298" i="4"/>
  <c r="D298" i="4"/>
  <c r="E299" i="4"/>
  <c r="D299" i="4"/>
  <c r="E300" i="4"/>
  <c r="D300" i="4"/>
  <c r="E301" i="4"/>
  <c r="D301" i="4"/>
  <c r="E302" i="4"/>
  <c r="D302" i="4"/>
  <c r="E303" i="4"/>
  <c r="D303" i="4"/>
  <c r="E304" i="4"/>
  <c r="D304" i="4"/>
  <c r="E305" i="4"/>
  <c r="D305" i="4"/>
  <c r="E306" i="4"/>
  <c r="D306" i="4"/>
  <c r="E307" i="4"/>
  <c r="F307" i="4" s="1"/>
  <c r="D307" i="4"/>
  <c r="E308" i="4"/>
  <c r="D308" i="4"/>
  <c r="E309" i="4"/>
  <c r="D309" i="4"/>
  <c r="E310" i="4"/>
  <c r="D310" i="4"/>
  <c r="F310" i="4" s="1"/>
  <c r="E311" i="4"/>
  <c r="D311" i="4"/>
  <c r="E312" i="4"/>
  <c r="D312" i="4"/>
  <c r="E313" i="4"/>
  <c r="D313" i="4"/>
  <c r="E314" i="4"/>
  <c r="D314" i="4"/>
  <c r="E315" i="4"/>
  <c r="D315" i="4"/>
  <c r="E316" i="4"/>
  <c r="D316" i="4"/>
  <c r="E317" i="4"/>
  <c r="D317" i="4"/>
  <c r="E318" i="4"/>
  <c r="D318" i="4"/>
  <c r="E319" i="4"/>
  <c r="D319" i="4"/>
  <c r="E320" i="4"/>
  <c r="D320" i="4"/>
  <c r="F320" i="4" s="1"/>
  <c r="E321" i="4"/>
  <c r="F321" i="4" s="1"/>
  <c r="D321" i="4"/>
  <c r="E322" i="4"/>
  <c r="D322" i="4"/>
  <c r="E323" i="4"/>
  <c r="D323" i="4"/>
  <c r="E324" i="4"/>
  <c r="D324" i="4"/>
  <c r="E325" i="4"/>
  <c r="D325" i="4"/>
  <c r="E326" i="4"/>
  <c r="D326" i="4"/>
  <c r="E327" i="4"/>
  <c r="D327" i="4"/>
  <c r="E328" i="4"/>
  <c r="D328" i="4"/>
  <c r="E329" i="4"/>
  <c r="D329" i="4"/>
  <c r="E330" i="4"/>
  <c r="D330" i="4"/>
  <c r="E331" i="4"/>
  <c r="D331" i="4"/>
  <c r="E332" i="4"/>
  <c r="D332" i="4"/>
  <c r="E333" i="4"/>
  <c r="D333" i="4"/>
  <c r="E334" i="4"/>
  <c r="D334" i="4"/>
  <c r="E335" i="4"/>
  <c r="D335" i="4"/>
  <c r="E336" i="4"/>
  <c r="D336" i="4"/>
  <c r="E337" i="4"/>
  <c r="D337" i="4"/>
  <c r="E338" i="4"/>
  <c r="D338" i="4"/>
  <c r="E339" i="4"/>
  <c r="D339" i="4"/>
  <c r="E340" i="4"/>
  <c r="D340" i="4"/>
  <c r="E341" i="4"/>
  <c r="D341" i="4"/>
  <c r="E342" i="4"/>
  <c r="D342" i="4"/>
  <c r="E343" i="4"/>
  <c r="D343" i="4"/>
  <c r="E344" i="4"/>
  <c r="D344" i="4"/>
  <c r="E345" i="4"/>
  <c r="D345" i="4"/>
  <c r="E346" i="4"/>
  <c r="D346" i="4"/>
  <c r="E347" i="4"/>
  <c r="F347" i="4" s="1"/>
  <c r="D347" i="4"/>
  <c r="E348" i="4"/>
  <c r="D348" i="4"/>
  <c r="E349" i="4"/>
  <c r="D349" i="4"/>
  <c r="E350" i="4"/>
  <c r="D350" i="4"/>
  <c r="E351" i="4"/>
  <c r="F351" i="4" s="1"/>
  <c r="D351" i="4"/>
  <c r="E352" i="4"/>
  <c r="D352" i="4"/>
  <c r="E353" i="4"/>
  <c r="D353" i="4"/>
  <c r="F353" i="4" s="1"/>
  <c r="E354" i="4"/>
  <c r="D354" i="4"/>
  <c r="E355" i="4"/>
  <c r="D355" i="4"/>
  <c r="E356" i="4"/>
  <c r="D356" i="4"/>
  <c r="E357" i="4"/>
  <c r="D357" i="4"/>
  <c r="E358" i="4"/>
  <c r="D358" i="4"/>
  <c r="E359" i="4"/>
  <c r="D359" i="4"/>
  <c r="E360" i="4"/>
  <c r="D360" i="4"/>
  <c r="E361" i="4"/>
  <c r="D361" i="4"/>
  <c r="E362" i="4"/>
  <c r="D362" i="4"/>
  <c r="E363" i="4"/>
  <c r="D363" i="4"/>
  <c r="E364" i="4"/>
  <c r="D364" i="4"/>
  <c r="E365" i="4"/>
  <c r="D365" i="4"/>
  <c r="E366" i="4"/>
  <c r="D366" i="4"/>
  <c r="E367" i="4"/>
  <c r="D367" i="4"/>
  <c r="E368" i="4"/>
  <c r="D368" i="4"/>
  <c r="E369" i="4"/>
  <c r="D369" i="4"/>
  <c r="E370" i="4"/>
  <c r="E8" i="4"/>
  <c r="D8" i="4"/>
  <c r="D9" i="4"/>
  <c r="E9" i="4"/>
  <c r="D10" i="4"/>
  <c r="E10" i="4"/>
  <c r="D11" i="4"/>
  <c r="E11" i="4"/>
  <c r="E12" i="4"/>
  <c r="D12" i="4"/>
  <c r="E13" i="4"/>
  <c r="D13" i="4"/>
  <c r="F13" i="4" s="1"/>
  <c r="D14" i="4"/>
  <c r="E14" i="4"/>
  <c r="E15" i="4"/>
  <c r="D15" i="4"/>
  <c r="E16" i="4"/>
  <c r="D16" i="4"/>
  <c r="E17" i="4"/>
  <c r="D17" i="4"/>
  <c r="E18" i="4"/>
  <c r="D18" i="4"/>
  <c r="E19" i="4"/>
  <c r="D19" i="4"/>
  <c r="E20" i="4"/>
  <c r="D20" i="4"/>
  <c r="E21" i="4"/>
  <c r="D21" i="4"/>
  <c r="E22" i="4"/>
  <c r="D22" i="4"/>
  <c r="E23" i="4"/>
  <c r="D23" i="4"/>
  <c r="E24" i="4"/>
  <c r="D24" i="4"/>
  <c r="E25" i="4"/>
  <c r="D25" i="4"/>
  <c r="E26" i="4"/>
  <c r="D26" i="4"/>
  <c r="E27" i="4"/>
  <c r="D27" i="4"/>
  <c r="E28" i="4"/>
  <c r="D28" i="4"/>
  <c r="E29" i="4"/>
  <c r="D29" i="4"/>
  <c r="E30" i="4"/>
  <c r="F30" i="4" s="1"/>
  <c r="D30" i="4"/>
  <c r="E31" i="4"/>
  <c r="D31" i="4"/>
  <c r="E32" i="4"/>
  <c r="F32" i="4" s="1"/>
  <c r="D32" i="4"/>
  <c r="E33" i="4"/>
  <c r="D33" i="4"/>
  <c r="E34" i="4"/>
  <c r="D34" i="4"/>
  <c r="E35" i="4"/>
  <c r="D35" i="4"/>
  <c r="E7" i="4"/>
  <c r="D7" i="4"/>
  <c r="J266" i="4"/>
  <c r="J17" i="4"/>
  <c r="K21" i="4"/>
  <c r="J21" i="4"/>
  <c r="K20" i="4"/>
  <c r="J20" i="4"/>
  <c r="K19" i="4"/>
  <c r="J19" i="4"/>
  <c r="K18" i="4"/>
  <c r="J18" i="4"/>
  <c r="K17" i="4"/>
  <c r="J12" i="4"/>
  <c r="K16" i="4"/>
  <c r="J16" i="4"/>
  <c r="K15" i="4"/>
  <c r="J15" i="4"/>
  <c r="K14" i="4"/>
  <c r="J14" i="4"/>
  <c r="K13" i="4"/>
  <c r="J13" i="4"/>
  <c r="K12" i="4"/>
  <c r="J200" i="4"/>
  <c r="K266" i="4"/>
  <c r="K265" i="4"/>
  <c r="J265" i="4"/>
  <c r="K264" i="4"/>
  <c r="J264" i="4"/>
  <c r="K263" i="4"/>
  <c r="J263" i="4"/>
  <c r="K262" i="4"/>
  <c r="K261" i="4"/>
  <c r="J261" i="4"/>
  <c r="K260" i="4"/>
  <c r="J260" i="4"/>
  <c r="K259" i="4"/>
  <c r="J259" i="4"/>
  <c r="K258" i="4"/>
  <c r="J258" i="4"/>
  <c r="K257" i="4"/>
  <c r="J257" i="4"/>
  <c r="K256" i="4"/>
  <c r="J256" i="4"/>
  <c r="K255" i="4"/>
  <c r="J255" i="4"/>
  <c r="K254" i="4"/>
  <c r="J254" i="4"/>
  <c r="K253" i="4"/>
  <c r="J253" i="4"/>
  <c r="K252" i="4"/>
  <c r="J252" i="4"/>
  <c r="K251" i="4"/>
  <c r="J251" i="4"/>
  <c r="K250" i="4"/>
  <c r="J250" i="4"/>
  <c r="K249" i="4"/>
  <c r="J249" i="4"/>
  <c r="K248" i="4"/>
  <c r="J248" i="4"/>
  <c r="K247" i="4"/>
  <c r="J247" i="4"/>
  <c r="K246" i="4"/>
  <c r="J246" i="4"/>
  <c r="K245" i="4"/>
  <c r="J245" i="4"/>
  <c r="K244" i="4"/>
  <c r="J244" i="4"/>
  <c r="K243" i="4"/>
  <c r="J243" i="4"/>
  <c r="K242" i="4"/>
  <c r="J242" i="4"/>
  <c r="K241" i="4"/>
  <c r="J241" i="4"/>
  <c r="K240" i="4"/>
  <c r="J240" i="4"/>
  <c r="K239" i="4"/>
  <c r="J239" i="4"/>
  <c r="K238" i="4"/>
  <c r="J238" i="4"/>
  <c r="K237" i="4"/>
  <c r="J237" i="4"/>
  <c r="K236" i="4"/>
  <c r="J236" i="4"/>
  <c r="K235" i="4"/>
  <c r="J235" i="4"/>
  <c r="K234" i="4"/>
  <c r="J234" i="4"/>
  <c r="K233" i="4"/>
  <c r="J233" i="4"/>
  <c r="K232" i="4"/>
  <c r="J232" i="4"/>
  <c r="K231" i="4"/>
  <c r="J231" i="4"/>
  <c r="K230" i="4"/>
  <c r="J230" i="4"/>
  <c r="K229" i="4"/>
  <c r="J229" i="4"/>
  <c r="K228" i="4"/>
  <c r="J228" i="4"/>
  <c r="K227" i="4"/>
  <c r="J227" i="4"/>
  <c r="K226" i="4"/>
  <c r="J226" i="4"/>
  <c r="K225" i="4"/>
  <c r="J225" i="4"/>
  <c r="K224" i="4"/>
  <c r="J224" i="4"/>
  <c r="K223" i="4"/>
  <c r="J223" i="4"/>
  <c r="K222" i="4"/>
  <c r="J222" i="4"/>
  <c r="K221" i="4"/>
  <c r="J221" i="4"/>
  <c r="K220" i="4"/>
  <c r="J220" i="4"/>
  <c r="K219" i="4"/>
  <c r="J219" i="4"/>
  <c r="K218" i="4"/>
  <c r="J218" i="4"/>
  <c r="K217" i="4"/>
  <c r="J217" i="4"/>
  <c r="K216" i="4"/>
  <c r="J216" i="4"/>
  <c r="K215" i="4"/>
  <c r="J215" i="4"/>
  <c r="K214" i="4"/>
  <c r="J214" i="4"/>
  <c r="K213" i="4"/>
  <c r="J213" i="4"/>
  <c r="K212" i="4"/>
  <c r="J212" i="4"/>
  <c r="K211" i="4"/>
  <c r="J211" i="4"/>
  <c r="K210" i="4"/>
  <c r="J210" i="4"/>
  <c r="K209" i="4"/>
  <c r="J209" i="4"/>
  <c r="K208" i="4"/>
  <c r="J208" i="4"/>
  <c r="K207" i="4"/>
  <c r="J207" i="4"/>
  <c r="K206" i="4"/>
  <c r="J206" i="4"/>
  <c r="K205" i="4"/>
  <c r="J205" i="4"/>
  <c r="K204" i="4"/>
  <c r="J204" i="4"/>
  <c r="K203" i="4"/>
  <c r="J203" i="4"/>
  <c r="K202" i="4"/>
  <c r="J202" i="4"/>
  <c r="K201" i="4"/>
  <c r="J201" i="4"/>
  <c r="K200" i="4"/>
  <c r="K199" i="4"/>
  <c r="J199" i="4"/>
  <c r="K198" i="4"/>
  <c r="J198" i="4"/>
  <c r="K197" i="4"/>
  <c r="J197" i="4"/>
  <c r="K196" i="4"/>
  <c r="J196" i="4"/>
  <c r="K195" i="4"/>
  <c r="J195" i="4"/>
  <c r="K194" i="4"/>
  <c r="J194" i="4"/>
  <c r="K193" i="4"/>
  <c r="J193" i="4"/>
  <c r="K192" i="4"/>
  <c r="J192" i="4"/>
  <c r="K191" i="4"/>
  <c r="J191" i="4"/>
  <c r="K190" i="4"/>
  <c r="J190" i="4"/>
  <c r="K189" i="4"/>
  <c r="J189" i="4"/>
  <c r="K188" i="4"/>
  <c r="J188" i="4"/>
  <c r="K187" i="4"/>
  <c r="J187" i="4"/>
  <c r="K186" i="4"/>
  <c r="J186" i="4"/>
  <c r="K185" i="4"/>
  <c r="J185" i="4"/>
  <c r="K184" i="4"/>
  <c r="J184" i="4"/>
  <c r="K183" i="4"/>
  <c r="J183" i="4"/>
  <c r="K182" i="4"/>
  <c r="J182" i="4"/>
  <c r="K181" i="4"/>
  <c r="J181" i="4"/>
  <c r="K180" i="4"/>
  <c r="J180" i="4"/>
  <c r="K179" i="4"/>
  <c r="J179" i="4"/>
  <c r="K178" i="4"/>
  <c r="J178" i="4"/>
  <c r="K177" i="4"/>
  <c r="J177" i="4"/>
  <c r="K176" i="4"/>
  <c r="J176" i="4"/>
  <c r="K175" i="4"/>
  <c r="J175" i="4"/>
  <c r="K174" i="4"/>
  <c r="J174" i="4"/>
  <c r="K173" i="4"/>
  <c r="J173" i="4"/>
  <c r="K172" i="4"/>
  <c r="J172" i="4"/>
  <c r="K171" i="4"/>
  <c r="J171" i="4"/>
  <c r="K170" i="4"/>
  <c r="J170" i="4"/>
  <c r="K169" i="4"/>
  <c r="J169" i="4"/>
  <c r="K168" i="4"/>
  <c r="J168" i="4"/>
  <c r="K167" i="4"/>
  <c r="J167" i="4"/>
  <c r="K166" i="4"/>
  <c r="J166" i="4"/>
  <c r="K165" i="4"/>
  <c r="J165" i="4"/>
  <c r="K164" i="4"/>
  <c r="J164" i="4"/>
  <c r="K163" i="4"/>
  <c r="J163" i="4"/>
  <c r="K162" i="4"/>
  <c r="J162" i="4"/>
  <c r="K161" i="4"/>
  <c r="J161" i="4"/>
  <c r="K160" i="4"/>
  <c r="J160" i="4"/>
  <c r="K159" i="4"/>
  <c r="J159" i="4"/>
  <c r="K158" i="4"/>
  <c r="J158" i="4"/>
  <c r="K157" i="4"/>
  <c r="J157" i="4"/>
  <c r="K156" i="4"/>
  <c r="J156" i="4"/>
  <c r="K155" i="4"/>
  <c r="J155" i="4"/>
  <c r="K154" i="4"/>
  <c r="J154" i="4"/>
  <c r="K153" i="4"/>
  <c r="J153" i="4"/>
  <c r="K152" i="4"/>
  <c r="J152" i="4"/>
  <c r="K151" i="4"/>
  <c r="J151" i="4"/>
  <c r="K150" i="4"/>
  <c r="J150" i="4"/>
  <c r="K149" i="4"/>
  <c r="J149" i="4"/>
  <c r="K148" i="4"/>
  <c r="J148" i="4"/>
  <c r="K147" i="4"/>
  <c r="J147" i="4"/>
  <c r="K146" i="4"/>
  <c r="J146" i="4"/>
  <c r="K145" i="4"/>
  <c r="J145" i="4"/>
  <c r="K144" i="4"/>
  <c r="J144" i="4"/>
  <c r="K143" i="4"/>
  <c r="J143" i="4"/>
  <c r="K142" i="4"/>
  <c r="J142" i="4"/>
  <c r="K141" i="4"/>
  <c r="J141" i="4"/>
  <c r="K140" i="4"/>
  <c r="J140" i="4"/>
  <c r="K139" i="4"/>
  <c r="J139" i="4"/>
  <c r="K138" i="4"/>
  <c r="J138" i="4"/>
  <c r="K137" i="4"/>
  <c r="J137" i="4"/>
  <c r="K136" i="4"/>
  <c r="J136" i="4"/>
  <c r="K135" i="4"/>
  <c r="J135" i="4"/>
  <c r="K134" i="4"/>
  <c r="J134" i="4"/>
  <c r="K133" i="4"/>
  <c r="J133" i="4"/>
  <c r="K132" i="4"/>
  <c r="J132" i="4"/>
  <c r="K131" i="4"/>
  <c r="J131" i="4"/>
  <c r="K130" i="4"/>
  <c r="J130" i="4"/>
  <c r="K129" i="4"/>
  <c r="J129" i="4"/>
  <c r="K128" i="4"/>
  <c r="J128" i="4"/>
  <c r="K127" i="4"/>
  <c r="J127" i="4"/>
  <c r="K126" i="4"/>
  <c r="J126" i="4"/>
  <c r="K125" i="4"/>
  <c r="J125" i="4"/>
  <c r="K124" i="4"/>
  <c r="J124" i="4"/>
  <c r="K123" i="4"/>
  <c r="J123" i="4"/>
  <c r="K122" i="4"/>
  <c r="J122" i="4"/>
  <c r="K121" i="4"/>
  <c r="J121" i="4"/>
  <c r="K120" i="4"/>
  <c r="J120" i="4"/>
  <c r="K119" i="4"/>
  <c r="J119" i="4"/>
  <c r="K118" i="4"/>
  <c r="J118" i="4"/>
  <c r="K117" i="4"/>
  <c r="J117" i="4"/>
  <c r="K116" i="4"/>
  <c r="J116" i="4"/>
  <c r="K115" i="4"/>
  <c r="J115" i="4"/>
  <c r="K114" i="4"/>
  <c r="J114" i="4"/>
  <c r="K113" i="4"/>
  <c r="J113" i="4"/>
  <c r="K112" i="4"/>
  <c r="J112" i="4"/>
  <c r="K111" i="4"/>
  <c r="J111" i="4"/>
  <c r="K110" i="4"/>
  <c r="J110" i="4"/>
  <c r="K109" i="4"/>
  <c r="J109" i="4"/>
  <c r="K108" i="4"/>
  <c r="J108" i="4"/>
  <c r="K107" i="4"/>
  <c r="J107" i="4"/>
  <c r="K106" i="4"/>
  <c r="J106" i="4"/>
  <c r="K105" i="4"/>
  <c r="J105" i="4"/>
  <c r="K104" i="4"/>
  <c r="J104" i="4"/>
  <c r="K103" i="4"/>
  <c r="J103" i="4"/>
  <c r="K102" i="4"/>
  <c r="J102" i="4"/>
  <c r="K101" i="4"/>
  <c r="J101" i="4"/>
  <c r="K100" i="4"/>
  <c r="J100" i="4"/>
  <c r="K99" i="4"/>
  <c r="J99" i="4"/>
  <c r="K98" i="4"/>
  <c r="J98" i="4"/>
  <c r="K97" i="4"/>
  <c r="J97" i="4"/>
  <c r="K96" i="4"/>
  <c r="J96" i="4"/>
  <c r="K95" i="4"/>
  <c r="J95" i="4"/>
  <c r="K94" i="4"/>
  <c r="J94" i="4"/>
  <c r="K93" i="4"/>
  <c r="J93" i="4"/>
  <c r="K92" i="4"/>
  <c r="J92" i="4"/>
  <c r="K91" i="4"/>
  <c r="J91" i="4"/>
  <c r="K90" i="4"/>
  <c r="J90" i="4"/>
  <c r="K89" i="4"/>
  <c r="J89" i="4"/>
  <c r="K88" i="4"/>
  <c r="J88" i="4"/>
  <c r="K87" i="4"/>
  <c r="J87" i="4"/>
  <c r="K86" i="4"/>
  <c r="J86" i="4"/>
  <c r="K85" i="4"/>
  <c r="J85" i="4"/>
  <c r="K84" i="4"/>
  <c r="J84" i="4"/>
  <c r="K83" i="4"/>
  <c r="J83" i="4"/>
  <c r="K82" i="4"/>
  <c r="J82" i="4"/>
  <c r="K81" i="4"/>
  <c r="J81" i="4"/>
  <c r="K80" i="4"/>
  <c r="J80" i="4"/>
  <c r="K79" i="4"/>
  <c r="J79" i="4"/>
  <c r="K78" i="4"/>
  <c r="J78" i="4"/>
  <c r="K77" i="4"/>
  <c r="J77" i="4"/>
  <c r="K76" i="4"/>
  <c r="J76" i="4"/>
  <c r="K75" i="4"/>
  <c r="J75" i="4"/>
  <c r="K74" i="4"/>
  <c r="J74" i="4"/>
  <c r="K73" i="4"/>
  <c r="J73" i="4"/>
  <c r="K72" i="4"/>
  <c r="J72" i="4"/>
  <c r="K71" i="4"/>
  <c r="J71" i="4"/>
  <c r="K70" i="4"/>
  <c r="J70" i="4"/>
  <c r="K69" i="4"/>
  <c r="J69" i="4"/>
  <c r="K68" i="4"/>
  <c r="J68" i="4"/>
  <c r="K67" i="4"/>
  <c r="J67" i="4"/>
  <c r="K66" i="4"/>
  <c r="J66" i="4"/>
  <c r="K65" i="4"/>
  <c r="J65" i="4"/>
  <c r="K64" i="4"/>
  <c r="J64" i="4"/>
  <c r="K63" i="4"/>
  <c r="J63" i="4"/>
  <c r="K62" i="4"/>
  <c r="J62" i="4"/>
  <c r="K61" i="4"/>
  <c r="J61" i="4"/>
  <c r="K60" i="4"/>
  <c r="J60" i="4"/>
  <c r="K59" i="4"/>
  <c r="J59" i="4"/>
  <c r="K58" i="4"/>
  <c r="J58" i="4"/>
  <c r="K57" i="4"/>
  <c r="J57" i="4"/>
  <c r="K56" i="4"/>
  <c r="J56" i="4"/>
  <c r="K55" i="4"/>
  <c r="J55" i="4"/>
  <c r="K54" i="4"/>
  <c r="J54" i="4"/>
  <c r="K53" i="4"/>
  <c r="J53" i="4"/>
  <c r="K52" i="4"/>
  <c r="J52" i="4"/>
  <c r="K51" i="4"/>
  <c r="J51" i="4"/>
  <c r="K50" i="4"/>
  <c r="J50" i="4"/>
  <c r="K49" i="4"/>
  <c r="J49" i="4"/>
  <c r="K48" i="4"/>
  <c r="J48" i="4"/>
  <c r="K47" i="4"/>
  <c r="J47" i="4"/>
  <c r="K46" i="4"/>
  <c r="J46" i="4"/>
  <c r="K45" i="4"/>
  <c r="J45" i="4"/>
  <c r="K44" i="4"/>
  <c r="J44" i="4"/>
  <c r="K43" i="4"/>
  <c r="J43" i="4"/>
  <c r="K42" i="4"/>
  <c r="J42" i="4"/>
  <c r="K41" i="4"/>
  <c r="J41" i="4"/>
  <c r="K40" i="4"/>
  <c r="J40" i="4"/>
  <c r="K39" i="4"/>
  <c r="J39" i="4"/>
  <c r="K38" i="4"/>
  <c r="J38" i="4"/>
  <c r="K37" i="4"/>
  <c r="J37" i="4"/>
  <c r="K36" i="4"/>
  <c r="J36" i="4"/>
  <c r="K35" i="4"/>
  <c r="J35" i="4"/>
  <c r="K34" i="4"/>
  <c r="J34" i="4"/>
  <c r="K33" i="4"/>
  <c r="J33" i="4"/>
  <c r="K32" i="4"/>
  <c r="J32" i="4"/>
  <c r="K31" i="4"/>
  <c r="J31" i="4"/>
  <c r="K30" i="4"/>
  <c r="J30" i="4"/>
  <c r="K29" i="4"/>
  <c r="J29" i="4"/>
  <c r="K28" i="4"/>
  <c r="J28" i="4"/>
  <c r="K27" i="4"/>
  <c r="J27" i="4"/>
  <c r="K26" i="4"/>
  <c r="J26" i="4"/>
  <c r="K25" i="4"/>
  <c r="J25" i="4"/>
  <c r="K24" i="4"/>
  <c r="J24" i="4"/>
  <c r="K23" i="4"/>
  <c r="J23" i="4"/>
  <c r="K22" i="4"/>
  <c r="J22" i="4"/>
  <c r="K11" i="4"/>
  <c r="J11" i="4"/>
  <c r="K10" i="4"/>
  <c r="J10" i="4"/>
  <c r="K9" i="4"/>
  <c r="J9" i="4"/>
  <c r="K8" i="4"/>
  <c r="J8" i="4"/>
  <c r="K7" i="4"/>
  <c r="J7" i="4"/>
  <c r="AY10" i="2"/>
  <c r="C7" i="2"/>
  <c r="C10" i="2"/>
  <c r="C9" i="2"/>
  <c r="C8" i="2"/>
  <c r="B10" i="2"/>
  <c r="B9" i="2"/>
  <c r="B8" i="2"/>
  <c r="B7" i="2"/>
  <c r="P29" i="21"/>
  <c r="G10" i="13"/>
  <c r="C10" i="13"/>
  <c r="L10" i="13"/>
  <c r="C8" i="13"/>
  <c r="C12" i="13"/>
  <c r="G10" i="57"/>
  <c r="C10" i="57"/>
  <c r="L10" i="57"/>
  <c r="L8" i="57"/>
  <c r="C8" i="57"/>
  <c r="C5" i="57"/>
  <c r="C12" i="57"/>
  <c r="G10" i="56"/>
  <c r="C10" i="56"/>
  <c r="L10" i="56"/>
  <c r="L8" i="56"/>
  <c r="C8" i="56"/>
  <c r="C5" i="56"/>
  <c r="C12" i="56"/>
  <c r="G10" i="55"/>
  <c r="C10" i="55"/>
  <c r="L10" i="55"/>
  <c r="L8" i="55"/>
  <c r="C8" i="55"/>
  <c r="C5" i="55"/>
  <c r="C12" i="55"/>
  <c r="G10" i="54"/>
  <c r="C10" i="54"/>
  <c r="L10" i="54"/>
  <c r="L8" i="54"/>
  <c r="C8" i="54"/>
  <c r="C5" i="54"/>
  <c r="C12" i="54"/>
  <c r="G10" i="53"/>
  <c r="C10" i="53"/>
  <c r="L10" i="53"/>
  <c r="L8" i="53"/>
  <c r="C8" i="53"/>
  <c r="C5" i="53"/>
  <c r="C12" i="53"/>
  <c r="G10" i="52"/>
  <c r="C10" i="52"/>
  <c r="L10" i="52"/>
  <c r="L8" i="52"/>
  <c r="C8" i="52"/>
  <c r="C5" i="52"/>
  <c r="C12" i="52"/>
  <c r="G10" i="51"/>
  <c r="C10" i="51"/>
  <c r="L10" i="51"/>
  <c r="L8" i="51"/>
  <c r="C8" i="51"/>
  <c r="C5" i="51"/>
  <c r="C12" i="51"/>
  <c r="G10" i="50"/>
  <c r="C10" i="50"/>
  <c r="L10" i="50"/>
  <c r="L8" i="50"/>
  <c r="C8" i="50"/>
  <c r="C5" i="50"/>
  <c r="C12" i="50"/>
  <c r="G10" i="49"/>
  <c r="C10" i="49"/>
  <c r="L10" i="49"/>
  <c r="L8" i="49"/>
  <c r="C8" i="49"/>
  <c r="C5" i="49"/>
  <c r="C12" i="49"/>
  <c r="G10" i="48"/>
  <c r="C10" i="48"/>
  <c r="L10" i="48"/>
  <c r="L8" i="48"/>
  <c r="C8" i="48"/>
  <c r="C5" i="48"/>
  <c r="C12" i="48"/>
  <c r="G10" i="67"/>
  <c r="C10" i="67"/>
  <c r="L10" i="67"/>
  <c r="L8" i="67"/>
  <c r="C8" i="67"/>
  <c r="C5" i="67"/>
  <c r="C12" i="67"/>
  <c r="G10" i="47"/>
  <c r="C10" i="47"/>
  <c r="L10" i="47"/>
  <c r="L8" i="47"/>
  <c r="C8" i="47"/>
  <c r="C5" i="47"/>
  <c r="C12" i="47"/>
  <c r="G10" i="46"/>
  <c r="C10" i="46"/>
  <c r="L10" i="46"/>
  <c r="L8" i="46"/>
  <c r="C8" i="46"/>
  <c r="C5" i="46"/>
  <c r="C12" i="46"/>
  <c r="G10" i="45"/>
  <c r="C10" i="45"/>
  <c r="L10" i="45"/>
  <c r="L8" i="45"/>
  <c r="C8" i="45"/>
  <c r="C5" i="45"/>
  <c r="C12" i="45"/>
  <c r="G10" i="44"/>
  <c r="C10" i="44"/>
  <c r="L10" i="44"/>
  <c r="L8" i="44"/>
  <c r="C8" i="44"/>
  <c r="C5" i="44"/>
  <c r="C12" i="44"/>
  <c r="G10" i="43"/>
  <c r="C10" i="43"/>
  <c r="L10" i="43"/>
  <c r="L8" i="43"/>
  <c r="C8" i="43"/>
  <c r="C5" i="43"/>
  <c r="C12" i="43"/>
  <c r="G10" i="42"/>
  <c r="C10" i="42"/>
  <c r="L10" i="42"/>
  <c r="L8" i="42"/>
  <c r="C8" i="42"/>
  <c r="C5" i="42"/>
  <c r="C12" i="42"/>
  <c r="G10" i="41"/>
  <c r="C10" i="41"/>
  <c r="L10" i="41"/>
  <c r="L8" i="41"/>
  <c r="C8" i="41"/>
  <c r="C5" i="41"/>
  <c r="C12" i="41"/>
  <c r="G10" i="40"/>
  <c r="C10" i="40"/>
  <c r="L10" i="40"/>
  <c r="L8" i="40"/>
  <c r="C8" i="40"/>
  <c r="C5" i="40"/>
  <c r="C12" i="40"/>
  <c r="G10" i="39"/>
  <c r="C10" i="39"/>
  <c r="L10" i="39"/>
  <c r="L8" i="39"/>
  <c r="C8" i="39"/>
  <c r="C5" i="39"/>
  <c r="C12" i="39"/>
  <c r="G10" i="38"/>
  <c r="C10" i="38"/>
  <c r="L10" i="38"/>
  <c r="L8" i="38"/>
  <c r="C8" i="38"/>
  <c r="C5" i="38"/>
  <c r="C12" i="38"/>
  <c r="G10" i="68"/>
  <c r="C10" i="68"/>
  <c r="L10" i="68"/>
  <c r="L8" i="68"/>
  <c r="C8" i="68"/>
  <c r="C5" i="68"/>
  <c r="C12" i="68"/>
  <c r="G10" i="37"/>
  <c r="C10" i="37"/>
  <c r="L10" i="37"/>
  <c r="L8" i="37"/>
  <c r="C8" i="37"/>
  <c r="C5" i="37"/>
  <c r="C12" i="37"/>
  <c r="G10" i="36"/>
  <c r="C10" i="36"/>
  <c r="L10" i="36"/>
  <c r="L8" i="36"/>
  <c r="C8" i="36"/>
  <c r="C5" i="36"/>
  <c r="C12" i="36"/>
  <c r="G10" i="35"/>
  <c r="C10" i="35"/>
  <c r="L10" i="35"/>
  <c r="L8" i="35"/>
  <c r="C8" i="35"/>
  <c r="C5" i="35"/>
  <c r="C12" i="35"/>
  <c r="G10" i="34"/>
  <c r="C10" i="34"/>
  <c r="L10" i="34"/>
  <c r="L8" i="34"/>
  <c r="C8" i="34"/>
  <c r="C5" i="34"/>
  <c r="C12" i="34"/>
  <c r="G10" i="33"/>
  <c r="C10" i="33"/>
  <c r="L10" i="33"/>
  <c r="L8" i="33"/>
  <c r="C8" i="33"/>
  <c r="C5" i="33"/>
  <c r="C12" i="33"/>
  <c r="G10" i="32"/>
  <c r="C10" i="32"/>
  <c r="L10" i="32"/>
  <c r="L8" i="32"/>
  <c r="C8" i="32"/>
  <c r="C5" i="32"/>
  <c r="C12" i="32"/>
  <c r="G10" i="31"/>
  <c r="C10" i="31"/>
  <c r="L10" i="31"/>
  <c r="L8" i="31"/>
  <c r="C8" i="31"/>
  <c r="C5" i="31"/>
  <c r="C12" i="31"/>
  <c r="G10" i="30"/>
  <c r="C10" i="30"/>
  <c r="L10" i="30"/>
  <c r="L8" i="30"/>
  <c r="C8" i="30"/>
  <c r="C5" i="30"/>
  <c r="C12" i="30"/>
  <c r="G10" i="29"/>
  <c r="C10" i="29"/>
  <c r="L10" i="29"/>
  <c r="L8" i="29"/>
  <c r="C8" i="29"/>
  <c r="C5" i="29"/>
  <c r="C12" i="29"/>
  <c r="G10" i="28"/>
  <c r="C10" i="28"/>
  <c r="L10" i="28"/>
  <c r="L8" i="28"/>
  <c r="C8" i="28"/>
  <c r="C5" i="28"/>
  <c r="C12" i="28"/>
  <c r="G10" i="63"/>
  <c r="C10" i="63"/>
  <c r="L10" i="63"/>
  <c r="L8" i="63"/>
  <c r="C8" i="63"/>
  <c r="C5" i="63"/>
  <c r="C12" i="63"/>
  <c r="G10" i="27"/>
  <c r="C10" i="27"/>
  <c r="L10" i="27"/>
  <c r="L8" i="27"/>
  <c r="C8" i="27"/>
  <c r="C5" i="27"/>
  <c r="C12" i="27"/>
  <c r="G10" i="26"/>
  <c r="C10" i="26"/>
  <c r="L10" i="26"/>
  <c r="L8" i="26"/>
  <c r="C8" i="26"/>
  <c r="C5" i="26"/>
  <c r="C12" i="26"/>
  <c r="G10" i="25"/>
  <c r="C10" i="25"/>
  <c r="L10" i="25"/>
  <c r="L8" i="25"/>
  <c r="C8" i="25"/>
  <c r="C5" i="25"/>
  <c r="C12" i="25"/>
  <c r="G10" i="24"/>
  <c r="C10" i="24"/>
  <c r="L10" i="24"/>
  <c r="L8" i="24"/>
  <c r="C8" i="24"/>
  <c r="C5" i="24"/>
  <c r="C12" i="24"/>
  <c r="G10" i="23"/>
  <c r="C10" i="23"/>
  <c r="L10" i="23"/>
  <c r="L8" i="23"/>
  <c r="C8" i="23"/>
  <c r="C5" i="23"/>
  <c r="C12" i="23"/>
  <c r="G10" i="22"/>
  <c r="C10" i="22"/>
  <c r="L10" i="22"/>
  <c r="L8" i="22"/>
  <c r="C8" i="22"/>
  <c r="C5" i="22"/>
  <c r="C12" i="22"/>
  <c r="G10" i="14"/>
  <c r="C10" i="14"/>
  <c r="L10" i="14"/>
  <c r="L8" i="14"/>
  <c r="C8" i="14"/>
  <c r="C5" i="14"/>
  <c r="C12" i="14"/>
  <c r="G10" i="15"/>
  <c r="C10" i="15"/>
  <c r="L10" i="15"/>
  <c r="L8" i="15"/>
  <c r="C8" i="15"/>
  <c r="C5" i="15"/>
  <c r="C12" i="15"/>
  <c r="G10" i="16"/>
  <c r="C10" i="16"/>
  <c r="L10" i="16"/>
  <c r="L8" i="16"/>
  <c r="C8" i="16"/>
  <c r="C5" i="16"/>
  <c r="C12" i="16"/>
  <c r="G10" i="17"/>
  <c r="C10" i="17"/>
  <c r="L10" i="17"/>
  <c r="L8" i="17"/>
  <c r="C8" i="17"/>
  <c r="C5" i="17"/>
  <c r="C12" i="17"/>
  <c r="G10" i="62"/>
  <c r="C10" i="62"/>
  <c r="L10" i="62"/>
  <c r="L8" i="62"/>
  <c r="C8" i="62"/>
  <c r="C5" i="62"/>
  <c r="C12" i="62"/>
  <c r="G10" i="20"/>
  <c r="C10" i="20"/>
  <c r="L10" i="20"/>
  <c r="L8" i="20"/>
  <c r="C8" i="20"/>
  <c r="C5" i="20"/>
  <c r="C12" i="20"/>
  <c r="G10" i="19"/>
  <c r="C10" i="19"/>
  <c r="L10" i="19"/>
  <c r="L8" i="19"/>
  <c r="C8" i="19"/>
  <c r="C5" i="19"/>
  <c r="C12" i="19"/>
  <c r="G10" i="21"/>
  <c r="C10" i="21"/>
  <c r="L10" i="21"/>
  <c r="L8" i="21"/>
  <c r="C8" i="21"/>
  <c r="C5" i="21"/>
  <c r="C12" i="21"/>
  <c r="G10" i="61"/>
  <c r="C10" i="61"/>
  <c r="L10" i="61"/>
  <c r="L8" i="61"/>
  <c r="C8" i="61"/>
  <c r="C5" i="61"/>
  <c r="C12" i="61"/>
  <c r="G10" i="60"/>
  <c r="C10" i="60"/>
  <c r="L10" i="60"/>
  <c r="L8" i="60"/>
  <c r="C8" i="60"/>
  <c r="C5" i="60"/>
  <c r="C12" i="60"/>
  <c r="G10" i="59"/>
  <c r="C10" i="59"/>
  <c r="L10" i="59"/>
  <c r="L8" i="59"/>
  <c r="C8" i="59"/>
  <c r="C5" i="59"/>
  <c r="C12" i="59"/>
  <c r="G10" i="58"/>
  <c r="C10" i="58"/>
  <c r="L10" i="58"/>
  <c r="L8" i="58"/>
  <c r="C8" i="58"/>
  <c r="C5" i="58"/>
  <c r="C12" i="58"/>
  <c r="F331" i="4" l="1"/>
  <c r="F339" i="4"/>
  <c r="F112" i="4"/>
  <c r="F34" i="4"/>
  <c r="F278" i="4"/>
  <c r="F243" i="4"/>
  <c r="F203" i="4"/>
  <c r="F326" i="4"/>
  <c r="F319" i="4"/>
  <c r="F312" i="4"/>
  <c r="F249" i="4"/>
  <c r="F188" i="4"/>
  <c r="P26" i="35"/>
  <c r="AG5" i="2" s="1"/>
  <c r="F248" i="4"/>
  <c r="F235" i="4"/>
  <c r="F222" i="4"/>
  <c r="F152" i="4"/>
  <c r="F241" i="4"/>
  <c r="F345" i="4"/>
  <c r="F289" i="4"/>
  <c r="F282" i="4"/>
  <c r="F268" i="4"/>
  <c r="F254" i="4"/>
  <c r="F207" i="4"/>
  <c r="F81" i="4"/>
  <c r="F67" i="4"/>
  <c r="F46" i="4"/>
  <c r="F39" i="4"/>
  <c r="F344" i="4"/>
  <c r="F316" i="4"/>
  <c r="F288" i="4"/>
  <c r="F192" i="4"/>
  <c r="F336" i="4"/>
  <c r="F315" i="4"/>
  <c r="F308" i="4"/>
  <c r="F252" i="4"/>
  <c r="F184" i="4"/>
  <c r="P26" i="43"/>
  <c r="Y5" i="2" s="1"/>
  <c r="F35" i="4"/>
  <c r="F363" i="4"/>
  <c r="F356" i="4"/>
  <c r="F64" i="4"/>
  <c r="F57" i="4"/>
  <c r="F27" i="4"/>
  <c r="F25" i="4"/>
  <c r="F16" i="4"/>
  <c r="F26" i="4"/>
  <c r="F22" i="4"/>
  <c r="F24" i="4"/>
  <c r="F21" i="4"/>
  <c r="F17" i="4"/>
  <c r="M26" i="67"/>
  <c r="C4" i="2" s="1"/>
  <c r="P22" i="67"/>
  <c r="P26" i="67" s="1"/>
  <c r="F11" i="4"/>
  <c r="F9" i="4"/>
  <c r="F155" i="4"/>
  <c r="F159" i="4"/>
  <c r="F135" i="4"/>
  <c r="F129" i="4"/>
  <c r="F131" i="4"/>
  <c r="F126" i="4"/>
  <c r="F121" i="4"/>
  <c r="F101" i="4"/>
  <c r="F113" i="4"/>
  <c r="F368" i="4"/>
  <c r="F369" i="4"/>
  <c r="F164" i="4"/>
  <c r="F163" i="4"/>
  <c r="F12" i="4"/>
  <c r="F8" i="4"/>
  <c r="F358" i="4"/>
  <c r="F166" i="4"/>
  <c r="F115" i="4"/>
  <c r="F118" i="4"/>
  <c r="F116" i="4"/>
  <c r="F362" i="4"/>
  <c r="F123" i="4"/>
  <c r="F128" i="4"/>
  <c r="F111" i="4"/>
  <c r="F107" i="4"/>
  <c r="F359" i="4"/>
  <c r="F348" i="4"/>
  <c r="F324" i="4"/>
  <c r="F257" i="4"/>
  <c r="F158" i="4"/>
  <c r="F150" i="4"/>
  <c r="F119" i="4"/>
  <c r="F100" i="4"/>
  <c r="F92" i="4"/>
  <c r="F76" i="4"/>
  <c r="F68" i="4"/>
  <c r="F52" i="4"/>
  <c r="F366" i="4"/>
  <c r="F355" i="4"/>
  <c r="F292" i="4"/>
  <c r="F284" i="4"/>
  <c r="F223" i="4"/>
  <c r="F180" i="4"/>
  <c r="F142" i="4"/>
  <c r="F134" i="4"/>
  <c r="F14" i="4"/>
  <c r="F323" i="4"/>
  <c r="F160" i="4"/>
  <c r="F122" i="4"/>
  <c r="F59" i="4"/>
  <c r="F55" i="4"/>
  <c r="F342" i="4"/>
  <c r="F334" i="4"/>
  <c r="F302" i="4"/>
  <c r="F275" i="4"/>
  <c r="F271" i="4"/>
  <c r="F267" i="4"/>
  <c r="F263" i="4"/>
  <c r="F259" i="4"/>
  <c r="F206" i="4"/>
  <c r="F198" i="4"/>
  <c r="F156" i="4"/>
  <c r="F148" i="4"/>
  <c r="F102" i="4"/>
  <c r="F94" i="4"/>
  <c r="F90" i="4"/>
  <c r="F86" i="4"/>
  <c r="F62" i="4"/>
  <c r="F54" i="4"/>
  <c r="F286" i="4"/>
  <c r="F225" i="4"/>
  <c r="F221" i="4"/>
  <c r="F132" i="4"/>
  <c r="F246" i="4"/>
  <c r="F231" i="4"/>
  <c r="F228" i="4"/>
  <c r="F151" i="4"/>
  <c r="F61" i="4"/>
  <c r="F49" i="4"/>
  <c r="F33" i="4"/>
  <c r="F29" i="4"/>
  <c r="F19" i="4"/>
  <c r="F346" i="4"/>
  <c r="F327" i="4"/>
  <c r="F297" i="4"/>
  <c r="F256" i="4"/>
  <c r="F211" i="4"/>
  <c r="F204" i="4"/>
  <c r="F197" i="4"/>
  <c r="F190" i="4"/>
  <c r="F182" i="4"/>
  <c r="F161" i="4"/>
  <c r="F136" i="4"/>
  <c r="F110" i="4"/>
  <c r="F99" i="4"/>
  <c r="F95" i="4"/>
  <c r="F91" i="4"/>
  <c r="F80" i="4"/>
  <c r="F72" i="4"/>
  <c r="F65" i="4"/>
  <c r="F58" i="4"/>
  <c r="O30" i="67"/>
  <c r="O27" i="68" s="1"/>
  <c r="O30" i="68" s="1"/>
  <c r="O27" i="63" s="1"/>
  <c r="O30" i="63" s="1"/>
  <c r="O27" i="62" s="1"/>
  <c r="O30" i="62" s="1"/>
  <c r="O27" i="61" s="1"/>
  <c r="O30" i="61" s="1"/>
  <c r="O27" i="60" s="1"/>
  <c r="O30" i="60" s="1"/>
  <c r="O27" i="59" s="1"/>
  <c r="O30" i="59" s="1"/>
  <c r="O27" i="58" s="1"/>
  <c r="O30" i="58" s="1"/>
  <c r="O27" i="57" s="1"/>
  <c r="O30" i="57" s="1"/>
  <c r="O27" i="56" s="1"/>
  <c r="O30" i="56" s="1"/>
  <c r="O27" i="55" s="1"/>
  <c r="O30" i="55" s="1"/>
  <c r="O27" i="54" s="1"/>
  <c r="O30" i="54" s="1"/>
  <c r="O27" i="53" s="1"/>
  <c r="O30" i="53" s="1"/>
  <c r="O27" i="52" s="1"/>
  <c r="O30" i="52" s="1"/>
  <c r="O27" i="51" s="1"/>
  <c r="O30" i="51" s="1"/>
  <c r="O27" i="50" s="1"/>
  <c r="O30" i="50" s="1"/>
  <c r="O27" i="49" s="1"/>
  <c r="O30" i="49" s="1"/>
  <c r="O27" i="48" s="1"/>
  <c r="O30" i="48" s="1"/>
  <c r="O27" i="47" s="1"/>
  <c r="O30" i="47" s="1"/>
  <c r="O27" i="46" s="1"/>
  <c r="O30" i="46" s="1"/>
  <c r="O27" i="45" s="1"/>
  <c r="O30" i="45" s="1"/>
  <c r="O27" i="44" s="1"/>
  <c r="O30" i="44" s="1"/>
  <c r="O27" i="43" s="1"/>
  <c r="O30" i="43" s="1"/>
  <c r="O27" i="42" s="1"/>
  <c r="O30" i="42" s="1"/>
  <c r="O27" i="41" s="1"/>
  <c r="O30" i="41" s="1"/>
  <c r="O27" i="40" s="1"/>
  <c r="O30" i="40" s="1"/>
  <c r="O27" i="39" s="1"/>
  <c r="O30" i="39" s="1"/>
  <c r="O27" i="38" s="1"/>
  <c r="O30" i="38" s="1"/>
  <c r="O27" i="37" s="1"/>
  <c r="O30" i="37" s="1"/>
  <c r="O27" i="36" s="1"/>
  <c r="O30" i="36" s="1"/>
  <c r="O27" i="35" s="1"/>
  <c r="O30" i="35" s="1"/>
  <c r="O27" i="34" s="1"/>
  <c r="O30" i="34" s="1"/>
  <c r="O27" i="33" s="1"/>
  <c r="O30" i="33" s="1"/>
  <c r="O27" i="32" s="1"/>
  <c r="O30" i="32" s="1"/>
  <c r="O27" i="31" s="1"/>
  <c r="O30" i="31" s="1"/>
  <c r="O27" i="30" s="1"/>
  <c r="O30" i="30" s="1"/>
  <c r="O27" i="29" s="1"/>
  <c r="O30" i="29" s="1"/>
  <c r="O27" i="28" s="1"/>
  <c r="O30" i="28" s="1"/>
  <c r="O27" i="27" s="1"/>
  <c r="O30" i="27" s="1"/>
  <c r="O27" i="26" s="1"/>
  <c r="O30" i="26" s="1"/>
  <c r="O27" i="25" s="1"/>
  <c r="O30" i="25" s="1"/>
  <c r="O27" i="24" s="1"/>
  <c r="O30" i="24" s="1"/>
  <c r="O27" i="23" s="1"/>
  <c r="O30" i="23" s="1"/>
  <c r="O27" i="22" s="1"/>
  <c r="O30" i="22" s="1"/>
  <c r="O27" i="14" s="1"/>
  <c r="O30" i="14" s="1"/>
  <c r="O27" i="15" s="1"/>
  <c r="O30" i="15" s="1"/>
  <c r="O27" i="16" s="1"/>
  <c r="O30" i="16" s="1"/>
  <c r="O27" i="17" s="1"/>
  <c r="O30" i="17" s="1"/>
  <c r="O27" i="20" s="1"/>
  <c r="O30" i="20" s="1"/>
  <c r="O27" i="19" s="1"/>
  <c r="O30" i="19" s="1"/>
  <c r="N16" i="70"/>
  <c r="M26" i="31"/>
  <c r="AK4" i="2" s="1"/>
  <c r="F28" i="4"/>
  <c r="F10" i="4"/>
  <c r="F311" i="4"/>
  <c r="F262" i="4"/>
  <c r="F255" i="4"/>
  <c r="F238" i="4"/>
  <c r="F218" i="4"/>
  <c r="F214" i="4"/>
  <c r="F185" i="4"/>
  <c r="F171" i="4"/>
  <c r="F167" i="4"/>
  <c r="F109" i="4"/>
  <c r="F105" i="4"/>
  <c r="F83" i="4"/>
  <c r="F60" i="4"/>
  <c r="F325" i="4"/>
  <c r="F318" i="4"/>
  <c r="F314" i="4"/>
  <c r="F299" i="4"/>
  <c r="F285" i="4"/>
  <c r="F251" i="4"/>
  <c r="F217" i="4"/>
  <c r="F170" i="4"/>
  <c r="F149" i="4"/>
  <c r="F108" i="4"/>
  <c r="F97" i="4"/>
  <c r="F340" i="4"/>
  <c r="F332" i="4"/>
  <c r="F328" i="4"/>
  <c r="F281" i="4"/>
  <c r="F261" i="4"/>
  <c r="F220" i="4"/>
  <c r="F216" i="4"/>
  <c r="F191" i="4"/>
  <c r="F177" i="4"/>
  <c r="F169" i="4"/>
  <c r="F93" i="4"/>
  <c r="F89" i="4"/>
  <c r="F78" i="4"/>
  <c r="F360" i="4"/>
  <c r="F350" i="4"/>
  <c r="F305" i="4"/>
  <c r="F280" i="4"/>
  <c r="F272" i="4"/>
  <c r="F264" i="4"/>
  <c r="F240" i="4"/>
  <c r="F208" i="4"/>
  <c r="F201" i="4"/>
  <c r="F176" i="4"/>
  <c r="F127" i="4"/>
  <c r="F120" i="4"/>
  <c r="F88" i="4"/>
  <c r="F73" i="4"/>
  <c r="F48" i="4"/>
  <c r="F41" i="4"/>
  <c r="P26" i="51"/>
  <c r="Q5" i="2" s="1"/>
  <c r="N30" i="13"/>
  <c r="N27" i="67" s="1"/>
  <c r="N30" i="67" s="1"/>
  <c r="N27" i="68" s="1"/>
  <c r="N30" i="68" s="1"/>
  <c r="N27" i="63" s="1"/>
  <c r="N30" i="63" s="1"/>
  <c r="N27" i="62" s="1"/>
  <c r="N30" i="62" s="1"/>
  <c r="N27" i="61" s="1"/>
  <c r="N30" i="61" s="1"/>
  <c r="N27" i="60" s="1"/>
  <c r="N30" i="60" s="1"/>
  <c r="N27" i="59" s="1"/>
  <c r="N30" i="59" s="1"/>
  <c r="N27" i="58" s="1"/>
  <c r="N30" i="58" s="1"/>
  <c r="N27" i="57" s="1"/>
  <c r="N30" i="57" s="1"/>
  <c r="N27" i="56" s="1"/>
  <c r="N30" i="56" s="1"/>
  <c r="N27" i="55" s="1"/>
  <c r="N30" i="55" s="1"/>
  <c r="N27" i="54" s="1"/>
  <c r="N30" i="54" s="1"/>
  <c r="N27" i="53" s="1"/>
  <c r="N30" i="53" s="1"/>
  <c r="N27" i="52" s="1"/>
  <c r="N30" i="52" s="1"/>
  <c r="N27" i="51" s="1"/>
  <c r="N30" i="51" s="1"/>
  <c r="N27" i="50" s="1"/>
  <c r="N30" i="50" s="1"/>
  <c r="N27" i="49" s="1"/>
  <c r="N30" i="49" s="1"/>
  <c r="N27" i="48" s="1"/>
  <c r="N30" i="48" s="1"/>
  <c r="N27" i="47" s="1"/>
  <c r="N30" i="47" s="1"/>
  <c r="N27" i="46" s="1"/>
  <c r="N30" i="46" s="1"/>
  <c r="N27" i="45" s="1"/>
  <c r="N30" i="45" s="1"/>
  <c r="N27" i="44" s="1"/>
  <c r="N30" i="44" s="1"/>
  <c r="N27" i="43" s="1"/>
  <c r="N30" i="43" s="1"/>
  <c r="N27" i="42" s="1"/>
  <c r="N30" i="42" s="1"/>
  <c r="N27" i="41" s="1"/>
  <c r="N30" i="41" s="1"/>
  <c r="N27" i="40" s="1"/>
  <c r="N30" i="40" s="1"/>
  <c r="N27" i="39" s="1"/>
  <c r="N30" i="39" s="1"/>
  <c r="N27" i="38" s="1"/>
  <c r="N30" i="38" s="1"/>
  <c r="N27" i="37" s="1"/>
  <c r="N30" i="37" s="1"/>
  <c r="N27" i="36" s="1"/>
  <c r="N30" i="36" s="1"/>
  <c r="N27" i="35" s="1"/>
  <c r="N30" i="35" s="1"/>
  <c r="N27" i="34" s="1"/>
  <c r="N30" i="34" s="1"/>
  <c r="N27" i="33" s="1"/>
  <c r="N30" i="33" s="1"/>
  <c r="N27" i="32" s="1"/>
  <c r="N30" i="32" s="1"/>
  <c r="N27" i="31" s="1"/>
  <c r="N30" i="31" s="1"/>
  <c r="N27" i="30" s="1"/>
  <c r="N30" i="30" s="1"/>
  <c r="N27" i="29" s="1"/>
  <c r="N30" i="29" s="1"/>
  <c r="N27" i="28" s="1"/>
  <c r="N30" i="28" s="1"/>
  <c r="N27" i="27" s="1"/>
  <c r="N30" i="27" s="1"/>
  <c r="N27" i="26" s="1"/>
  <c r="N30" i="26" s="1"/>
  <c r="N27" i="25" s="1"/>
  <c r="N30" i="25" s="1"/>
  <c r="N27" i="24" s="1"/>
  <c r="N30" i="24" s="1"/>
  <c r="N27" i="23" s="1"/>
  <c r="N30" i="23" s="1"/>
  <c r="N27" i="22" s="1"/>
  <c r="N30" i="22" s="1"/>
  <c r="N27" i="14" s="1"/>
  <c r="N30" i="14" s="1"/>
  <c r="N27" i="15" s="1"/>
  <c r="N30" i="15" s="1"/>
  <c r="N27" i="16" s="1"/>
  <c r="N30" i="16" s="1"/>
  <c r="N27" i="17" s="1"/>
  <c r="N30" i="17" s="1"/>
  <c r="N27" i="20" s="1"/>
  <c r="N30" i="20" s="1"/>
  <c r="N27" i="19" s="1"/>
  <c r="N30" i="19" s="1"/>
  <c r="L16" i="70"/>
  <c r="F237" i="4"/>
  <c r="F300" i="4"/>
  <c r="F293" i="4"/>
  <c r="F250" i="4"/>
  <c r="F125" i="4"/>
  <c r="P26" i="16"/>
  <c r="AW5" i="2" s="1"/>
  <c r="P26" i="59"/>
  <c r="I5" i="2" s="1"/>
  <c r="P26" i="38"/>
  <c r="AD5" i="2" s="1"/>
  <c r="F341" i="4"/>
  <c r="F265" i="4"/>
  <c r="F181" i="4"/>
  <c r="M26" i="63"/>
  <c r="E4" i="2" s="1"/>
  <c r="F279" i="4"/>
  <c r="F236" i="4"/>
  <c r="F229" i="4"/>
  <c r="F173" i="4"/>
  <c r="F124" i="4"/>
  <c r="F104" i="4"/>
  <c r="F69" i="4"/>
  <c r="F20" i="4"/>
  <c r="F349" i="4"/>
  <c r="F335" i="4"/>
  <c r="P26" i="27"/>
  <c r="AO5" i="2" s="1"/>
  <c r="P26" i="22"/>
  <c r="AT5" i="2" s="1"/>
  <c r="P26" i="30"/>
  <c r="AL5" i="2" s="1"/>
  <c r="F313" i="4"/>
  <c r="F215" i="4"/>
  <c r="F117" i="4"/>
  <c r="F96" i="4"/>
  <c r="F40" i="4"/>
  <c r="M26" i="56"/>
  <c r="L4" i="2" s="1"/>
  <c r="P26" i="46"/>
  <c r="V5" i="2" s="1"/>
  <c r="P26" i="21"/>
  <c r="BA5" i="2" s="1"/>
  <c r="M26" i="19"/>
  <c r="AZ4" i="2" s="1"/>
  <c r="M26" i="33"/>
  <c r="AI4" i="2" s="1"/>
  <c r="K16" i="70"/>
  <c r="M26" i="30"/>
  <c r="AL4" i="2" s="1"/>
  <c r="F253" i="4"/>
  <c r="P26" i="44"/>
  <c r="X5" i="2" s="1"/>
  <c r="F186" i="4"/>
  <c r="F37" i="4"/>
  <c r="M26" i="15"/>
  <c r="AV4" i="2" s="1"/>
  <c r="M26" i="24"/>
  <c r="AR4" i="2" s="1"/>
  <c r="M26" i="34"/>
  <c r="AH4" i="2" s="1"/>
  <c r="M26" i="38"/>
  <c r="AD4" i="2" s="1"/>
  <c r="M26" i="41"/>
  <c r="AA4" i="2" s="1"/>
  <c r="F18" i="4"/>
  <c r="F317" i="4"/>
  <c r="F276" i="4"/>
  <c r="F269" i="4"/>
  <c r="F239" i="4"/>
  <c r="F172" i="4"/>
  <c r="F87" i="4"/>
  <c r="M26" i="39"/>
  <c r="AC4" i="2" s="1"/>
  <c r="M26" i="42"/>
  <c r="Z4" i="2" s="1"/>
  <c r="M26" i="45"/>
  <c r="W4" i="2" s="1"/>
  <c r="M26" i="53"/>
  <c r="O4" i="2" s="1"/>
  <c r="F303" i="4"/>
  <c r="F213" i="4"/>
  <c r="F143" i="4"/>
  <c r="F367" i="4"/>
  <c r="F337" i="4"/>
  <c r="F309" i="4"/>
  <c r="F212" i="4"/>
  <c r="F165" i="4"/>
  <c r="F106" i="4"/>
  <c r="F53" i="4"/>
  <c r="M26" i="20"/>
  <c r="AY4" i="2" s="1"/>
  <c r="M26" i="32"/>
  <c r="AJ4" i="2" s="1"/>
  <c r="M26" i="49"/>
  <c r="S4" i="2" s="1"/>
  <c r="M26" i="61"/>
  <c r="G4" i="2" s="1"/>
  <c r="F140" i="4"/>
  <c r="F44" i="4"/>
  <c r="F333" i="4"/>
  <c r="F224" i="4"/>
  <c r="M26" i="21"/>
  <c r="BA4" i="2" s="1"/>
  <c r="M26" i="46"/>
  <c r="V4" i="2" s="1"/>
  <c r="M26" i="50"/>
  <c r="R4" i="2" s="1"/>
  <c r="F277" i="4"/>
  <c r="M26" i="44"/>
  <c r="X4" i="2" s="1"/>
  <c r="P26" i="60"/>
  <c r="H5" i="2" s="1"/>
  <c r="F361" i="4"/>
  <c r="F298" i="4"/>
  <c r="F294" i="4"/>
  <c r="F234" i="4"/>
  <c r="F79" i="4"/>
  <c r="M26" i="22"/>
  <c r="AT4" i="2" s="1"/>
  <c r="M26" i="25"/>
  <c r="AQ4" i="2" s="1"/>
  <c r="M26" i="40"/>
  <c r="AB4" i="2" s="1"/>
  <c r="M26" i="47"/>
  <c r="U4" i="2" s="1"/>
  <c r="M26" i="58"/>
  <c r="J4" i="2" s="1"/>
  <c r="F365" i="4"/>
  <c r="F157" i="4"/>
  <c r="M26" i="51"/>
  <c r="Q4" i="2" s="1"/>
  <c r="M26" i="68"/>
  <c r="D4" i="2" s="1"/>
  <c r="P26" i="52"/>
  <c r="P5" i="2" s="1"/>
  <c r="F15" i="4"/>
  <c r="F352" i="4"/>
  <c r="F304" i="4"/>
  <c r="F287" i="4"/>
  <c r="F233" i="4"/>
  <c r="F200" i="4"/>
  <c r="F144" i="4"/>
  <c r="F137" i="4"/>
  <c r="M26" i="23"/>
  <c r="AS4" i="2" s="1"/>
  <c r="M26" i="55"/>
  <c r="M4" i="2" s="1"/>
  <c r="F273" i="4"/>
  <c r="F343" i="4"/>
  <c r="F329" i="4"/>
  <c r="M26" i="60"/>
  <c r="H4" i="2" s="1"/>
  <c r="F7" i="4"/>
  <c r="F245" i="4"/>
  <c r="M26" i="28"/>
  <c r="AN4" i="2" s="1"/>
  <c r="M26" i="35"/>
  <c r="AG4" i="2" s="1"/>
  <c r="F154" i="4"/>
  <c r="F42" i="4"/>
  <c r="M26" i="27"/>
  <c r="AO4" i="2" s="1"/>
  <c r="F301" i="4"/>
  <c r="F189" i="4"/>
  <c r="M26" i="29"/>
  <c r="AM4" i="2" s="1"/>
  <c r="M26" i="36"/>
  <c r="AF4" i="2" s="1"/>
  <c r="F364" i="4"/>
  <c r="F357" i="4"/>
  <c r="F133" i="4"/>
  <c r="F84" i="4"/>
  <c r="M26" i="43"/>
  <c r="Y4" i="2" s="1"/>
  <c r="M26" i="59"/>
  <c r="I4" i="2" s="1"/>
  <c r="M26" i="62"/>
  <c r="F4" i="2" s="1"/>
  <c r="F175" i="4"/>
  <c r="F77" i="4"/>
  <c r="M26" i="16"/>
  <c r="AW4" i="2" s="1"/>
  <c r="M26" i="37"/>
  <c r="AE4" i="2" s="1"/>
  <c r="M26" i="52"/>
  <c r="P4" i="2" s="1"/>
  <c r="M26" i="54"/>
  <c r="N4" i="2" s="1"/>
  <c r="M26" i="13"/>
  <c r="B4" i="2" s="1"/>
  <c r="F306" i="4"/>
  <c r="F31" i="4"/>
  <c r="F330" i="4"/>
  <c r="F266" i="4"/>
  <c r="F202" i="4"/>
  <c r="F138" i="4"/>
  <c r="F74" i="4"/>
  <c r="F354" i="4"/>
  <c r="F290" i="4"/>
  <c r="F226" i="4"/>
  <c r="F162" i="4"/>
  <c r="F98" i="4"/>
  <c r="F178" i="4"/>
  <c r="F114" i="4"/>
  <c r="F50" i="4"/>
  <c r="F338" i="4"/>
  <c r="F274" i="4"/>
  <c r="F210" i="4"/>
  <c r="F146" i="4"/>
  <c r="F82" i="4"/>
  <c r="F370" i="4"/>
  <c r="F242" i="4"/>
  <c r="F23" i="4"/>
  <c r="F322" i="4"/>
  <c r="F258" i="4"/>
  <c r="F194" i="4"/>
  <c r="F130" i="4"/>
  <c r="F66" i="4"/>
  <c r="P26" i="15"/>
  <c r="P26" i="28"/>
  <c r="P26" i="36"/>
  <c r="P26" i="14"/>
  <c r="P26" i="29"/>
  <c r="P26" i="37"/>
  <c r="P26" i="45"/>
  <c r="P26" i="53"/>
  <c r="P26" i="61"/>
  <c r="G16" i="70"/>
  <c r="M26" i="14"/>
  <c r="AU4" i="2" s="1"/>
  <c r="P26" i="23"/>
  <c r="P26" i="31"/>
  <c r="P26" i="39"/>
  <c r="P26" i="47"/>
  <c r="P26" i="55"/>
  <c r="P26" i="63"/>
  <c r="E16" i="70"/>
  <c r="M26" i="17"/>
  <c r="AX4" i="2" s="1"/>
  <c r="P22" i="17"/>
  <c r="P26" i="17" s="1"/>
  <c r="P26" i="19"/>
  <c r="P26" i="24"/>
  <c r="P26" i="32"/>
  <c r="P26" i="40"/>
  <c r="P26" i="48"/>
  <c r="P26" i="56"/>
  <c r="P26" i="68"/>
  <c r="P26" i="25"/>
  <c r="P26" i="33"/>
  <c r="P26" i="41"/>
  <c r="P26" i="49"/>
  <c r="P26" i="57"/>
  <c r="M26" i="26"/>
  <c r="AP4" i="2" s="1"/>
  <c r="P22" i="26"/>
  <c r="P26" i="26" s="1"/>
  <c r="P26" i="34"/>
  <c r="P26" i="42"/>
  <c r="P26" i="50"/>
  <c r="P26" i="58"/>
  <c r="P20" i="54"/>
  <c r="P26" i="54" s="1"/>
  <c r="P20" i="62"/>
  <c r="P26" i="62" s="1"/>
  <c r="P26" i="13"/>
  <c r="T4" i="2"/>
  <c r="M26" i="57"/>
  <c r="K4" i="2" s="1"/>
  <c r="P22" i="20"/>
  <c r="P26" i="20" s="1"/>
  <c r="N27" i="21" l="1"/>
  <c r="N30" i="21" s="1"/>
  <c r="N27" i="76" s="1"/>
  <c r="N30" i="76" s="1"/>
  <c r="O27" i="21"/>
  <c r="O30" i="21" s="1"/>
  <c r="O27" i="76" s="1"/>
  <c r="O30" i="76" s="1"/>
  <c r="F5" i="2"/>
  <c r="AY5" i="2"/>
  <c r="N5" i="2"/>
  <c r="Z5" i="2"/>
  <c r="K5" i="2"/>
  <c r="O5" i="2"/>
  <c r="AA5" i="2"/>
  <c r="W5" i="2"/>
  <c r="AP5" i="2"/>
  <c r="AC5" i="2"/>
  <c r="AN5" i="2"/>
  <c r="S5" i="2"/>
  <c r="AH5" i="2"/>
  <c r="U5" i="2"/>
  <c r="AI5" i="2"/>
  <c r="AX5" i="2"/>
  <c r="AK5" i="2"/>
  <c r="AV5" i="2"/>
  <c r="T5" i="2"/>
  <c r="AB5" i="2"/>
  <c r="AJ5" i="2"/>
  <c r="AF5" i="2"/>
  <c r="AS5" i="2"/>
  <c r="AU5" i="2"/>
  <c r="E5" i="2"/>
  <c r="M5" i="2"/>
  <c r="P30" i="13"/>
  <c r="B5" i="2"/>
  <c r="AR5" i="2"/>
  <c r="AE5" i="2"/>
  <c r="AQ5" i="2"/>
  <c r="AZ5" i="2"/>
  <c r="AM5" i="2"/>
  <c r="C5" i="2"/>
  <c r="D5" i="2"/>
  <c r="R5" i="2"/>
  <c r="G5" i="2"/>
  <c r="J5" i="2"/>
  <c r="H16" i="70"/>
  <c r="L5" i="2"/>
  <c r="P27" i="67" l="1"/>
  <c r="P30" i="67" s="1"/>
  <c r="B6" i="2"/>
  <c r="P27" i="68" l="1"/>
  <c r="P30" i="68" s="1"/>
  <c r="C6" i="2"/>
  <c r="D6" i="2" l="1"/>
  <c r="P27" i="63"/>
  <c r="P30" i="63" s="1"/>
  <c r="P27" i="62" l="1"/>
  <c r="P30" i="62" s="1"/>
  <c r="E6" i="2"/>
  <c r="P27" i="61" l="1"/>
  <c r="P30" i="61" s="1"/>
  <c r="F6" i="2"/>
  <c r="P27" i="60" l="1"/>
  <c r="P30" i="60" s="1"/>
  <c r="G6" i="2"/>
  <c r="P27" i="59" l="1"/>
  <c r="P30" i="59" s="1"/>
  <c r="H6" i="2"/>
  <c r="P27" i="58" l="1"/>
  <c r="P30" i="58" s="1"/>
  <c r="I6" i="2"/>
  <c r="P27" i="57" l="1"/>
  <c r="P30" i="57" s="1"/>
  <c r="J6" i="2"/>
  <c r="P27" i="56" l="1"/>
  <c r="P30" i="56" s="1"/>
  <c r="K6" i="2"/>
  <c r="P27" i="55" l="1"/>
  <c r="P30" i="55" s="1"/>
  <c r="L6" i="2"/>
  <c r="P27" i="54" l="1"/>
  <c r="P30" i="54" s="1"/>
  <c r="M6" i="2"/>
  <c r="P27" i="53" l="1"/>
  <c r="P30" i="53" s="1"/>
  <c r="N6" i="2"/>
  <c r="P27" i="52" l="1"/>
  <c r="P30" i="52" s="1"/>
  <c r="O6" i="2"/>
  <c r="P27" i="51" l="1"/>
  <c r="P30" i="51" s="1"/>
  <c r="P6" i="2"/>
  <c r="P27" i="50" l="1"/>
  <c r="P30" i="50" s="1"/>
  <c r="Q6" i="2"/>
  <c r="P27" i="49" l="1"/>
  <c r="P30" i="49" s="1"/>
  <c r="R6" i="2"/>
  <c r="P27" i="48" l="1"/>
  <c r="P30" i="48" s="1"/>
  <c r="S6" i="2"/>
  <c r="P27" i="47" l="1"/>
  <c r="P30" i="47" s="1"/>
  <c r="T6" i="2"/>
  <c r="P27" i="46" l="1"/>
  <c r="P30" i="46" s="1"/>
  <c r="U6" i="2"/>
  <c r="P27" i="45" l="1"/>
  <c r="P30" i="45" s="1"/>
  <c r="V6" i="2"/>
  <c r="P27" i="44" l="1"/>
  <c r="P30" i="44" s="1"/>
  <c r="W6" i="2"/>
  <c r="P27" i="43" l="1"/>
  <c r="P30" i="43" s="1"/>
  <c r="X6" i="2"/>
  <c r="P27" i="42" l="1"/>
  <c r="P30" i="42" s="1"/>
  <c r="Y6" i="2"/>
  <c r="P27" i="41" l="1"/>
  <c r="P30" i="41" s="1"/>
  <c r="Z6" i="2"/>
  <c r="P27" i="40" l="1"/>
  <c r="P30" i="40" s="1"/>
  <c r="AA6" i="2"/>
  <c r="P27" i="39" l="1"/>
  <c r="P30" i="39" s="1"/>
  <c r="AB6" i="2"/>
  <c r="P27" i="38" l="1"/>
  <c r="P30" i="38" s="1"/>
  <c r="AC6" i="2"/>
  <c r="P27" i="37" l="1"/>
  <c r="P30" i="37" s="1"/>
  <c r="AD6" i="2"/>
  <c r="P27" i="36" l="1"/>
  <c r="P30" i="36" s="1"/>
  <c r="AE6" i="2"/>
  <c r="P27" i="35" l="1"/>
  <c r="P30" i="35" s="1"/>
  <c r="AF6" i="2"/>
  <c r="P27" i="34" l="1"/>
  <c r="P30" i="34" s="1"/>
  <c r="AG6" i="2"/>
  <c r="P27" i="33" l="1"/>
  <c r="P30" i="33" s="1"/>
  <c r="AH6" i="2"/>
  <c r="P27" i="32" l="1"/>
  <c r="P30" i="32" s="1"/>
  <c r="AI6" i="2"/>
  <c r="P27" i="31" l="1"/>
  <c r="P30" i="31" s="1"/>
  <c r="AJ6" i="2"/>
  <c r="P27" i="30" l="1"/>
  <c r="P30" i="30" s="1"/>
  <c r="AK6" i="2"/>
  <c r="P27" i="29" l="1"/>
  <c r="P30" i="29" s="1"/>
  <c r="AL6" i="2"/>
  <c r="P27" i="28" l="1"/>
  <c r="P30" i="28" s="1"/>
  <c r="AM6" i="2"/>
  <c r="P27" i="27" l="1"/>
  <c r="P30" i="27" s="1"/>
  <c r="AN6" i="2"/>
  <c r="P27" i="26" l="1"/>
  <c r="P30" i="26" s="1"/>
  <c r="AO6" i="2"/>
  <c r="P27" i="25" l="1"/>
  <c r="P30" i="25" s="1"/>
  <c r="AP6" i="2"/>
  <c r="P27" i="24" l="1"/>
  <c r="P30" i="24" s="1"/>
  <c r="AQ6" i="2"/>
  <c r="P27" i="23" l="1"/>
  <c r="P30" i="23" s="1"/>
  <c r="AR6" i="2"/>
  <c r="P27" i="22" l="1"/>
  <c r="P30" i="22" s="1"/>
  <c r="AS6" i="2"/>
  <c r="P27" i="14" l="1"/>
  <c r="P30" i="14" s="1"/>
  <c r="AT6" i="2"/>
  <c r="P27" i="15" l="1"/>
  <c r="P30" i="15" s="1"/>
  <c r="AU6" i="2"/>
  <c r="P27" i="16" l="1"/>
  <c r="P30" i="16" s="1"/>
  <c r="AV6" i="2"/>
  <c r="P27" i="17" l="1"/>
  <c r="P30" i="17" s="1"/>
  <c r="AW6" i="2"/>
  <c r="P27" i="20" l="1"/>
  <c r="P30" i="20" s="1"/>
  <c r="AX6" i="2"/>
  <c r="P27" i="19" l="1"/>
  <c r="P30" i="19" s="1"/>
  <c r="P27" i="21" s="1"/>
  <c r="AY6" i="2"/>
  <c r="AZ6" i="2" l="1"/>
  <c r="P30" i="21"/>
  <c r="BA6" i="2" l="1"/>
  <c r="P27" i="76"/>
  <c r="P30" i="76" s="1"/>
  <c r="BB6" i="2" s="1"/>
</calcChain>
</file>

<file path=xl/sharedStrings.xml><?xml version="1.0" encoding="utf-8"?>
<sst xmlns="http://schemas.openxmlformats.org/spreadsheetml/2006/main" count="2473" uniqueCount="147">
  <si>
    <t>Uttag enkel övertid i pengar</t>
    <phoneticPr fontId="4" type="noConversion"/>
  </si>
  <si>
    <t>Värde</t>
    <phoneticPr fontId="4" type="noConversion"/>
  </si>
  <si>
    <t>Beskrivningar</t>
    <phoneticPr fontId="4" type="noConversion"/>
  </si>
  <si>
    <t>Flexsaldo</t>
    <phoneticPr fontId="4" type="noConversion"/>
  </si>
  <si>
    <t>Uttag kval övertid i pengar</t>
    <phoneticPr fontId="4" type="noConversion"/>
  </si>
  <si>
    <t>Normalarbetstid 
(utan semester avdragen)</t>
    <phoneticPr fontId="4" type="noConversion"/>
  </si>
  <si>
    <t>Hemarbete</t>
    <phoneticPr fontId="4" type="noConversion"/>
  </si>
  <si>
    <t>varav</t>
    <phoneticPr fontId="4" type="noConversion"/>
  </si>
  <si>
    <t>KOMMENTARER</t>
    <phoneticPr fontId="4" type="noConversion"/>
  </si>
  <si>
    <t>Skola, avdelning</t>
    <phoneticPr fontId="4"/>
  </si>
  <si>
    <t>5. Korrektare arbetsdags- och flexsaldoformler</t>
  </si>
  <si>
    <t>Dag</t>
  </si>
  <si>
    <t xml:space="preserve">Kom </t>
  </si>
  <si>
    <t>Gick</t>
  </si>
  <si>
    <t>Lunch</t>
  </si>
  <si>
    <t>Ej arb tid</t>
  </si>
  <si>
    <t xml:space="preserve">Frånvaro     </t>
  </si>
  <si>
    <t>Flex +/-</t>
  </si>
  <si>
    <t>fredag</t>
  </si>
  <si>
    <t>lördag</t>
  </si>
  <si>
    <t>söndag</t>
  </si>
  <si>
    <t>7. Nu är det kolon (:) genomgående- vissa OS ville inte ta punkt.</t>
  </si>
  <si>
    <t>måndag</t>
  </si>
  <si>
    <t>tisdag</t>
  </si>
  <si>
    <t>onsdag</t>
  </si>
  <si>
    <t>torsdag</t>
  </si>
  <si>
    <t>8. Och så några buggfixar, som fel- och oformaterade celler.</t>
  </si>
  <si>
    <t xml:space="preserve">   Alla siffror i format t.mm eller t:mm</t>
  </si>
  <si>
    <t>Flex vecka</t>
  </si>
  <si>
    <t>Data med helger</t>
  </si>
  <si>
    <t>Tabell ankomst &amp; avgång dag</t>
  </si>
  <si>
    <t>DDD d MMM</t>
  </si>
  <si>
    <t>Data utan helger (om man vill ha det)</t>
  </si>
  <si>
    <t>d MMMM</t>
  </si>
  <si>
    <t>Saldo enkel övertid</t>
    <phoneticPr fontId="4" type="noConversion"/>
  </si>
  <si>
    <t>Saldo kvalificerad övertid</t>
    <phoneticPr fontId="4" type="noConversion"/>
  </si>
  <si>
    <t>År</t>
    <phoneticPr fontId="4" type="noConversion"/>
  </si>
  <si>
    <t>Komp-dag</t>
  </si>
  <si>
    <t>Normalarbetstiden ovan är angiven utan semester avdragen.</t>
    <phoneticPr fontId="4" type="noConversion"/>
  </si>
  <si>
    <t>Årsöversikt</t>
    <phoneticPr fontId="4" type="noConversion"/>
  </si>
  <si>
    <t>Uttag enkel övertid i tid</t>
    <phoneticPr fontId="4" type="noConversion"/>
  </si>
  <si>
    <t>Uttag kval övertid i tid</t>
    <phoneticPr fontId="4" type="noConversion"/>
  </si>
  <si>
    <t>Kom</t>
  </si>
  <si>
    <t>Vecka</t>
  </si>
  <si>
    <t>Arbetstid</t>
  </si>
  <si>
    <t>Flexsaldo</t>
  </si>
  <si>
    <t>Arbetad</t>
    <phoneticPr fontId="4" type="noConversion"/>
  </si>
  <si>
    <t>varav</t>
    <phoneticPr fontId="4" type="noConversion"/>
  </si>
  <si>
    <t>Totalt detta år</t>
    <phoneticPr fontId="4" type="noConversion"/>
  </si>
  <si>
    <t>firstday</t>
    <phoneticPr fontId="4" type="noConversion"/>
  </si>
  <si>
    <t>format</t>
    <phoneticPr fontId="4" type="noConversion"/>
  </si>
  <si>
    <t>dayformat</t>
    <phoneticPr fontId="4" type="noConversion"/>
  </si>
  <si>
    <t>Totalt denna vecka</t>
  </si>
  <si>
    <t>Saldo från föregående vecka</t>
  </si>
  <si>
    <t>Saldo till nästa vecka</t>
  </si>
  <si>
    <t>Enkel övertid</t>
  </si>
  <si>
    <t>Kval övertid</t>
  </si>
  <si>
    <t>Befattning</t>
    <phoneticPr fontId="4"/>
  </si>
  <si>
    <t>Befattning</t>
    <phoneticPr fontId="4"/>
  </si>
  <si>
    <t>Befattning</t>
    <phoneticPr fontId="4"/>
  </si>
  <si>
    <t>Befattning</t>
    <phoneticPr fontId="4"/>
  </si>
  <si>
    <t>Namn</t>
    <phoneticPr fontId="4"/>
  </si>
  <si>
    <t>Namn</t>
    <phoneticPr fontId="4"/>
  </si>
  <si>
    <t>Telefon</t>
    <phoneticPr fontId="4"/>
  </si>
  <si>
    <t>Telefon</t>
    <phoneticPr fontId="4"/>
  </si>
  <si>
    <t>REDOVISNING</t>
  </si>
  <si>
    <t>Hem-arbete</t>
  </si>
  <si>
    <t>SUMMERING</t>
  </si>
  <si>
    <t>Uttag i pengar</t>
  </si>
  <si>
    <t>Överfört till flextid</t>
  </si>
  <si>
    <t>orsak</t>
  </si>
  <si>
    <t>tid</t>
  </si>
  <si>
    <t>ANTECKNINGAR</t>
  </si>
  <si>
    <t>Arbetad tid</t>
  </si>
  <si>
    <t>SUMMERING FÖR HELA ÅRET</t>
    <phoneticPr fontId="4" type="noConversion"/>
  </si>
  <si>
    <t>Dessa data är beräknade, och får därför inte röras!</t>
  </si>
  <si>
    <t>Tabell arbetstid och flexsaldon</t>
  </si>
  <si>
    <t>Normal- arbetstid</t>
  </si>
  <si>
    <t>År</t>
  </si>
  <si>
    <t>Datum</t>
  </si>
  <si>
    <t>6. Har flyttat kommentarerna i cellerna till titelraderna</t>
  </si>
  <si>
    <t xml:space="preserve"> </t>
  </si>
  <si>
    <t>Definitioner</t>
  </si>
  <si>
    <t>KTH-konto</t>
  </si>
  <si>
    <t>Nyårsafton</t>
  </si>
  <si>
    <t>Annandag påsk</t>
  </si>
  <si>
    <t>Klämdag</t>
  </si>
  <si>
    <t>Midsommarafton</t>
  </si>
  <si>
    <t>Dag före Allhelgona</t>
  </si>
  <si>
    <t>Julafton</t>
  </si>
  <si>
    <t>Juldagen</t>
  </si>
  <si>
    <r>
      <t xml:space="preserve">Används för att formattera Datum-fältet. </t>
    </r>
    <r>
      <rPr>
        <i/>
        <sz val="10"/>
        <color rgb="FF00B050"/>
        <rFont val="Verdana"/>
        <family val="2"/>
      </rPr>
      <t>Ändra inget!</t>
    </r>
  </si>
  <si>
    <r>
      <t xml:space="preserve">Används för att fomattera Dag-kolumnen. </t>
    </r>
    <r>
      <rPr>
        <i/>
        <sz val="10"/>
        <color rgb="FF00B050"/>
        <rFont val="Verdana"/>
        <family val="2"/>
      </rPr>
      <t>Ändra inget!</t>
    </r>
  </si>
  <si>
    <t>Midsommardagen</t>
  </si>
  <si>
    <t>Alla Helgons Dag</t>
  </si>
  <si>
    <t>&lt;&lt; Skriv dina uppgifter i de gula fälten &gt;&gt;</t>
  </si>
  <si>
    <r>
      <t xml:space="preserve">Aktuellt år. </t>
    </r>
    <r>
      <rPr>
        <i/>
        <sz val="10"/>
        <color rgb="FFFF0000"/>
        <rFont val="Verdana"/>
        <family val="2"/>
      </rPr>
      <t>Ändra cellen B2 till aktuellt år!</t>
    </r>
  </si>
  <si>
    <r>
      <t xml:space="preserve">Första dagen i vecka 1 för året i internt Excelformat. </t>
    </r>
    <r>
      <rPr>
        <i/>
        <sz val="10"/>
        <color rgb="FFFF0000"/>
        <rFont val="Verdana"/>
        <family val="2"/>
      </rPr>
      <t>Ändra värdet (enbart det som står i " ") för datumet i cellen B3! Till exempel ska det vara "4 jan 2021" för år 2021.</t>
    </r>
  </si>
  <si>
    <t>2. Uppdaterad helg-, halv- och klämdagar på första sidan.</t>
  </si>
  <si>
    <t>Version 2021</t>
  </si>
  <si>
    <t>3. Flyttat KTHs logotyp till övre vänster hörn i enlighet med gällande grafisk profil</t>
  </si>
  <si>
    <t>1. 2021 års utgåva</t>
  </si>
  <si>
    <t>Valborg</t>
  </si>
  <si>
    <t>Annandag jul</t>
  </si>
  <si>
    <t>Version 2022</t>
  </si>
  <si>
    <t>1. 2022 års utgåva</t>
  </si>
  <si>
    <t>Skärtorsdagen</t>
  </si>
  <si>
    <t>Långfredagen</t>
  </si>
  <si>
    <t>Version 2023</t>
  </si>
  <si>
    <t>Ankie Brundin</t>
  </si>
  <si>
    <t>1. 2023 års utgåva</t>
  </si>
  <si>
    <t>3. Mindre korrigeringar gällande typsnitt/AB</t>
  </si>
  <si>
    <t>2. Uppdaterad helg-, halv- och klämdagar på första sidan. Samt layout</t>
  </si>
  <si>
    <t>Kristi himmelsfärd</t>
  </si>
  <si>
    <t>3. Tagit bort en mening på instruktionen (2023-02-15)</t>
  </si>
  <si>
    <t>Nyårsdagen</t>
  </si>
  <si>
    <t>Första maj</t>
  </si>
  <si>
    <t>Version 2024</t>
  </si>
  <si>
    <t>1. 2024 års utgåva</t>
  </si>
  <si>
    <t>3. Lagt in en ny flik för vecka 1 som avser 2024</t>
  </si>
  <si>
    <t>2. Uppdaterad helg-, halv- och klämdagar.</t>
  </si>
  <si>
    <t>4. Tagit bort helg, halv-kämagar på första sidan och lagt dit hänvisning till intranätet.</t>
  </si>
  <si>
    <t>2. Lagt in beräkningar på v 1 2024_2025.</t>
  </si>
  <si>
    <t>Saldon från föregående år, fyll i det gula till höger</t>
  </si>
  <si>
    <t>Version 2024 2</t>
  </si>
  <si>
    <t>3. Ny logotyp</t>
  </si>
  <si>
    <t>1. Tagit bort felaktig text samt diverse justeringar.</t>
  </si>
  <si>
    <t xml:space="preserve">Arbetstid </t>
  </si>
  <si>
    <t>Teknisk och administrativ personal</t>
  </si>
  <si>
    <t>http://intra.kth.se/anstallning/anstallningsvillkor</t>
  </si>
  <si>
    <t>Version 2025</t>
  </si>
  <si>
    <t>Trettondagen</t>
  </si>
  <si>
    <t>V Jacobsén
2024-12-09
Ankie Brundin</t>
  </si>
  <si>
    <t>MA</t>
  </si>
  <si>
    <t>3. Uppdaterat halvdagar &amp; klämdagar
4. Genomgång och justeringar 2025</t>
  </si>
  <si>
    <t>Version 2025:2</t>
  </si>
  <si>
    <t>1. Uppdatering av formel saldo föregående vecka i v1 2025_2026</t>
  </si>
  <si>
    <t>2025-01-14/AB</t>
  </si>
  <si>
    <t>1. Saknades lunchraster för den 28/3, 31/3 samt 8-9/5</t>
  </si>
  <si>
    <t>Version 2026</t>
  </si>
  <si>
    <t>1. 2026 års utgåva</t>
  </si>
  <si>
    <t>Camilla Blomgren</t>
  </si>
  <si>
    <t>2026/2027</t>
  </si>
  <si>
    <t>Halvdag</t>
  </si>
  <si>
    <r>
      <rPr>
        <b/>
        <sz val="10"/>
        <rFont val="Verdana"/>
        <family val="2"/>
      </rPr>
      <t>Version 2025:3</t>
    </r>
    <r>
      <rPr>
        <sz val="10"/>
        <rFont val="Verdana"/>
        <family val="2"/>
      </rPr>
      <t xml:space="preserve">
2025-04-02</t>
    </r>
  </si>
  <si>
    <t>3. Genomgång och justeringar.</t>
  </si>
  <si>
    <t>2. Uppdaterat helg-, halv- och klämdagar.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</si>
</sst>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h]\:mm"/>
    <numFmt numFmtId="165" formatCode="[h]:mm"/>
    <numFmt numFmtId="166" formatCode="mmmm\ d\,\ yyyy"/>
    <numFmt numFmtId="167" formatCode="hh:mm;@"/>
  </numFmts>
  <fonts count="38" x14ac:knownFonts="1">
    <font>
      <sz val="10"/>
      <name val="Verdana"/>
    </font>
    <font>
      <b/>
      <sz val="10"/>
      <name val="Verdana"/>
      <family val="2"/>
    </font>
    <font>
      <i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7"/>
      <name val="Verdana"/>
      <family val="2"/>
    </font>
    <font>
      <i/>
      <sz val="9"/>
      <name val="Verdana"/>
      <family val="2"/>
    </font>
    <font>
      <sz val="9"/>
      <name val="Verdana"/>
      <family val="2"/>
    </font>
    <font>
      <b/>
      <i/>
      <sz val="10"/>
      <name val="Arial"/>
      <family val="2"/>
    </font>
    <font>
      <b/>
      <i/>
      <sz val="9"/>
      <name val="Verdana"/>
      <family val="2"/>
    </font>
    <font>
      <sz val="12"/>
      <name val="Verdana"/>
      <family val="2"/>
    </font>
    <font>
      <b/>
      <sz val="18"/>
      <name val="Verdana"/>
      <family val="2"/>
    </font>
    <font>
      <sz val="18"/>
      <name val="Verdana"/>
      <family val="2"/>
    </font>
    <font>
      <b/>
      <sz val="10"/>
      <color indexed="9"/>
      <name val="Verdana"/>
      <family val="2"/>
    </font>
    <font>
      <sz val="10"/>
      <color indexed="9"/>
      <name val="Verdana"/>
      <family val="2"/>
    </font>
    <font>
      <b/>
      <i/>
      <sz val="14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b/>
      <sz val="9"/>
      <name val="Verdana"/>
      <family val="2"/>
    </font>
    <font>
      <i/>
      <sz val="10"/>
      <name val="Arial"/>
      <family val="2"/>
    </font>
    <font>
      <i/>
      <sz val="12"/>
      <name val="Verdana"/>
      <family val="2"/>
    </font>
    <font>
      <sz val="10"/>
      <name val="Verdana"/>
      <family val="2"/>
    </font>
    <font>
      <sz val="10"/>
      <color indexed="8"/>
      <name val="Calibri"/>
      <family val="2"/>
    </font>
    <font>
      <u/>
      <sz val="10"/>
      <color theme="10"/>
      <name val="Verdana"/>
      <family val="2"/>
    </font>
    <font>
      <u/>
      <sz val="10"/>
      <color theme="11"/>
      <name val="Verdana"/>
      <family val="2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b/>
      <sz val="10"/>
      <color rgb="FFFF0000"/>
      <name val="Verdana"/>
      <family val="2"/>
    </font>
    <font>
      <sz val="10"/>
      <color rgb="FFFF0000"/>
      <name val="Verdana"/>
      <family val="2"/>
    </font>
    <font>
      <i/>
      <sz val="10"/>
      <color rgb="FFFF0000"/>
      <name val="Verdana"/>
      <family val="2"/>
    </font>
    <font>
      <i/>
      <sz val="10"/>
      <color rgb="FF00B050"/>
      <name val="Verdana"/>
      <family val="2"/>
    </font>
    <font>
      <b/>
      <sz val="14"/>
      <name val="Verdana"/>
      <family val="2"/>
    </font>
    <font>
      <b/>
      <sz val="10"/>
      <color rgb="FF000000"/>
      <name val="Verdana"/>
      <family val="2"/>
    </font>
    <font>
      <u/>
      <sz val="10"/>
      <color theme="3" tint="-0.249977111117893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lightUp">
        <fgColor indexed="8"/>
      </patternFill>
    </fill>
    <fill>
      <patternFill patternType="lightUp"/>
    </fill>
    <fill>
      <patternFill patternType="solid">
        <fgColor indexed="1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99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/>
      <top style="thin">
        <color indexed="10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dotted">
        <color auto="1"/>
      </top>
      <bottom/>
      <diagonal/>
    </border>
  </borders>
  <cellStyleXfs count="22">
    <xf numFmtId="0" fontId="0" fillId="0" borderId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</cellStyleXfs>
  <cellXfs count="431">
    <xf numFmtId="0" fontId="0" fillId="0" borderId="0" xfId="0"/>
    <xf numFmtId="20" fontId="0" fillId="0" borderId="0" xfId="0" applyNumberFormat="1"/>
    <xf numFmtId="2" fontId="0" fillId="0" borderId="0" xfId="0" applyNumberFormat="1"/>
    <xf numFmtId="0" fontId="5" fillId="0" borderId="0" xfId="0" applyFont="1"/>
    <xf numFmtId="0" fontId="9" fillId="0" borderId="0" xfId="0" applyFont="1"/>
    <xf numFmtId="0" fontId="0" fillId="0" borderId="6" xfId="0" applyBorder="1"/>
    <xf numFmtId="0" fontId="9" fillId="0" borderId="6" xfId="0" applyFont="1" applyBorder="1"/>
    <xf numFmtId="0" fontId="3" fillId="0" borderId="0" xfId="0" applyFont="1"/>
    <xf numFmtId="2" fontId="3" fillId="0" borderId="0" xfId="0" applyNumberFormat="1" applyFont="1"/>
    <xf numFmtId="0" fontId="0" fillId="0" borderId="1" xfId="0" applyBorder="1"/>
    <xf numFmtId="2" fontId="0" fillId="0" borderId="1" xfId="0" applyNumberFormat="1" applyBorder="1"/>
    <xf numFmtId="2" fontId="0" fillId="0" borderId="30" xfId="0" applyNumberFormat="1" applyBorder="1" applyAlignment="1">
      <alignment horizontal="left"/>
    </xf>
    <xf numFmtId="0" fontId="0" fillId="6" borderId="0" xfId="0" applyFill="1"/>
    <xf numFmtId="164" fontId="0" fillId="6" borderId="0" xfId="0" applyNumberFormat="1" applyFill="1"/>
    <xf numFmtId="2" fontId="0" fillId="6" borderId="0" xfId="0" applyNumberFormat="1" applyFill="1"/>
    <xf numFmtId="2" fontId="8" fillId="6" borderId="0" xfId="0" applyNumberFormat="1" applyFont="1" applyFill="1"/>
    <xf numFmtId="0" fontId="0" fillId="6" borderId="1" xfId="0" applyFill="1" applyBorder="1"/>
    <xf numFmtId="2" fontId="0" fillId="6" borderId="1" xfId="0" applyNumberFormat="1" applyFill="1" applyBorder="1"/>
    <xf numFmtId="2" fontId="8" fillId="6" borderId="1" xfId="0" applyNumberFormat="1" applyFont="1" applyFill="1" applyBorder="1"/>
    <xf numFmtId="2" fontId="6" fillId="0" borderId="0" xfId="0" applyNumberFormat="1" applyFont="1"/>
    <xf numFmtId="2" fontId="0" fillId="0" borderId="0" xfId="0" applyNumberFormat="1" applyProtection="1">
      <protection locked="0"/>
    </xf>
    <xf numFmtId="0" fontId="0" fillId="0" borderId="0" xfId="0" applyProtection="1">
      <protection locked="0"/>
    </xf>
    <xf numFmtId="0" fontId="0" fillId="4" borderId="28" xfId="0" applyFill="1" applyBorder="1"/>
    <xf numFmtId="2" fontId="1" fillId="0" borderId="27" xfId="0" applyNumberFormat="1" applyFont="1" applyBorder="1" applyAlignment="1">
      <alignment horizontal="centerContinuous"/>
    </xf>
    <xf numFmtId="0" fontId="8" fillId="5" borderId="5" xfId="0" applyFont="1" applyFill="1" applyBorder="1"/>
    <xf numFmtId="0" fontId="0" fillId="5" borderId="5" xfId="0" applyFill="1" applyBorder="1"/>
    <xf numFmtId="0" fontId="0" fillId="5" borderId="14" xfId="0" applyFill="1" applyBorder="1"/>
    <xf numFmtId="0" fontId="0" fillId="0" borderId="3" xfId="0" applyBorder="1"/>
    <xf numFmtId="164" fontId="0" fillId="6" borderId="29" xfId="0" applyNumberFormat="1" applyFill="1" applyBorder="1"/>
    <xf numFmtId="0" fontId="1" fillId="0" borderId="0" xfId="0" applyFont="1"/>
    <xf numFmtId="20" fontId="1" fillId="0" borderId="0" xfId="0" applyNumberFormat="1" applyFont="1"/>
    <xf numFmtId="0" fontId="17" fillId="7" borderId="0" xfId="0" applyFont="1" applyFill="1"/>
    <xf numFmtId="0" fontId="0" fillId="7" borderId="43" xfId="0" applyFill="1" applyBorder="1"/>
    <xf numFmtId="0" fontId="0" fillId="7" borderId="0" xfId="0" applyFill="1"/>
    <xf numFmtId="0" fontId="0" fillId="0" borderId="0" xfId="0" applyProtection="1">
      <protection hidden="1"/>
    </xf>
    <xf numFmtId="0" fontId="0" fillId="0" borderId="1" xfId="0" applyBorder="1" applyProtection="1">
      <protection hidden="1"/>
    </xf>
    <xf numFmtId="20" fontId="0" fillId="0" borderId="0" xfId="0" applyNumberFormat="1" applyProtection="1">
      <protection hidden="1"/>
    </xf>
    <xf numFmtId="0" fontId="0" fillId="0" borderId="3" xfId="0" applyBorder="1" applyProtection="1">
      <protection hidden="1"/>
    </xf>
    <xf numFmtId="0" fontId="9" fillId="0" borderId="0" xfId="0" applyFont="1" applyProtection="1">
      <protection hidden="1"/>
    </xf>
    <xf numFmtId="0" fontId="9" fillId="0" borderId="1" xfId="0" applyFont="1" applyBorder="1" applyProtection="1">
      <protection hidden="1"/>
    </xf>
    <xf numFmtId="20" fontId="0" fillId="0" borderId="1" xfId="0" applyNumberFormat="1" applyBorder="1" applyProtection="1">
      <protection hidden="1"/>
    </xf>
    <xf numFmtId="0" fontId="9" fillId="0" borderId="3" xfId="0" applyFont="1" applyBorder="1" applyProtection="1">
      <protection hidden="1"/>
    </xf>
    <xf numFmtId="20" fontId="0" fillId="0" borderId="3" xfId="0" applyNumberFormat="1" applyBorder="1" applyProtection="1">
      <protection hidden="1"/>
    </xf>
    <xf numFmtId="164" fontId="2" fillId="0" borderId="32" xfId="0" applyNumberFormat="1" applyFont="1" applyBorder="1"/>
    <xf numFmtId="164" fontId="2" fillId="0" borderId="28" xfId="0" applyNumberFormat="1" applyFont="1" applyBorder="1"/>
    <xf numFmtId="164" fontId="2" fillId="0" borderId="6" xfId="0" applyNumberFormat="1" applyFont="1" applyBorder="1"/>
    <xf numFmtId="164" fontId="2" fillId="0" borderId="31" xfId="0" applyNumberFormat="1" applyFont="1" applyBorder="1"/>
    <xf numFmtId="164" fontId="2" fillId="0" borderId="28" xfId="0" applyNumberFormat="1" applyFont="1" applyBorder="1" applyProtection="1">
      <protection hidden="1"/>
    </xf>
    <xf numFmtId="164" fontId="2" fillId="0" borderId="14" xfId="0" applyNumberFormat="1" applyFont="1" applyBorder="1"/>
    <xf numFmtId="164" fontId="2" fillId="0" borderId="30" xfId="0" applyNumberFormat="1" applyFont="1" applyBorder="1"/>
    <xf numFmtId="164" fontId="0" fillId="3" borderId="30" xfId="0" applyNumberFormat="1" applyFill="1" applyBorder="1"/>
    <xf numFmtId="164" fontId="2" fillId="0" borderId="29" xfId="0" applyNumberFormat="1" applyFont="1" applyBorder="1"/>
    <xf numFmtId="0" fontId="1" fillId="0" borderId="2" xfId="0" applyFont="1" applyBorder="1"/>
    <xf numFmtId="0" fontId="0" fillId="0" borderId="5" xfId="0" applyBorder="1"/>
    <xf numFmtId="0" fontId="0" fillId="0" borderId="2" xfId="0" applyBorder="1"/>
    <xf numFmtId="0" fontId="11" fillId="4" borderId="28" xfId="0" applyFont="1" applyFill="1" applyBorder="1" applyAlignment="1">
      <alignment horizontal="center"/>
    </xf>
    <xf numFmtId="2" fontId="11" fillId="0" borderId="30" xfId="0" applyNumberFormat="1" applyFont="1" applyBorder="1" applyAlignment="1">
      <alignment horizontal="left"/>
    </xf>
    <xf numFmtId="2" fontId="22" fillId="0" borderId="27" xfId="0" applyNumberFormat="1" applyFont="1" applyBorder="1" applyAlignment="1">
      <alignment horizontal="center"/>
    </xf>
    <xf numFmtId="0" fontId="22" fillId="4" borderId="29" xfId="0" applyFont="1" applyFill="1" applyBorder="1"/>
    <xf numFmtId="0" fontId="22" fillId="0" borderId="25" xfId="0" applyFont="1" applyBorder="1"/>
    <xf numFmtId="0" fontId="22" fillId="0" borderId="30" xfId="0" applyFont="1" applyBorder="1"/>
    <xf numFmtId="0" fontId="22" fillId="0" borderId="30" xfId="0" quotePrefix="1" applyFont="1" applyBorder="1"/>
    <xf numFmtId="0" fontId="22" fillId="0" borderId="24" xfId="0" quotePrefix="1" applyFont="1" applyBorder="1"/>
    <xf numFmtId="0" fontId="0" fillId="0" borderId="28" xfId="0" applyBorder="1"/>
    <xf numFmtId="2" fontId="0" fillId="0" borderId="3" xfId="0" applyNumberFormat="1" applyBorder="1"/>
    <xf numFmtId="0" fontId="0" fillId="0" borderId="4" xfId="0" applyBorder="1"/>
    <xf numFmtId="0" fontId="3" fillId="0" borderId="6" xfId="0" applyFont="1" applyBorder="1"/>
    <xf numFmtId="165" fontId="3" fillId="0" borderId="6" xfId="0" applyNumberFormat="1" applyFont="1" applyBorder="1"/>
    <xf numFmtId="164" fontId="20" fillId="0" borderId="6" xfId="0" applyNumberFormat="1" applyFont="1" applyBorder="1"/>
    <xf numFmtId="0" fontId="20" fillId="0" borderId="6" xfId="0" applyFont="1" applyBorder="1"/>
    <xf numFmtId="0" fontId="0" fillId="0" borderId="14" xfId="0" applyBorder="1"/>
    <xf numFmtId="164" fontId="0" fillId="0" borderId="6" xfId="0" applyNumberFormat="1" applyBorder="1"/>
    <xf numFmtId="0" fontId="0" fillId="0" borderId="31" xfId="0" applyBorder="1"/>
    <xf numFmtId="165" fontId="0" fillId="0" borderId="6" xfId="0" applyNumberFormat="1" applyBorder="1"/>
    <xf numFmtId="0" fontId="5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5" fillId="0" borderId="0" xfId="0" quotePrefix="1" applyFont="1" applyProtection="1">
      <protection locked="0"/>
    </xf>
    <xf numFmtId="0" fontId="3" fillId="0" borderId="1" xfId="0" applyFont="1" applyBorder="1"/>
    <xf numFmtId="2" fontId="3" fillId="0" borderId="1" xfId="0" applyNumberFormat="1" applyFont="1" applyBorder="1"/>
    <xf numFmtId="0" fontId="3" fillId="0" borderId="13" xfId="0" applyFont="1" applyBorder="1"/>
    <xf numFmtId="0" fontId="0" fillId="0" borderId="13" xfId="0" applyBorder="1"/>
    <xf numFmtId="2" fontId="22" fillId="0" borderId="26" xfId="0" applyNumberFormat="1" applyFont="1" applyBorder="1"/>
    <xf numFmtId="0" fontId="0" fillId="2" borderId="0" xfId="0" applyFill="1"/>
    <xf numFmtId="0" fontId="0" fillId="2" borderId="1" xfId="0" applyFill="1" applyBorder="1"/>
    <xf numFmtId="2" fontId="0" fillId="2" borderId="0" xfId="0" applyNumberFormat="1" applyFill="1"/>
    <xf numFmtId="0" fontId="3" fillId="2" borderId="0" xfId="0" applyFont="1" applyFill="1"/>
    <xf numFmtId="164" fontId="8" fillId="2" borderId="0" xfId="0" applyNumberFormat="1" applyFont="1" applyFill="1"/>
    <xf numFmtId="0" fontId="8" fillId="2" borderId="0" xfId="0" applyFont="1" applyFill="1"/>
    <xf numFmtId="0" fontId="7" fillId="2" borderId="0" xfId="0" applyFont="1" applyFill="1"/>
    <xf numFmtId="0" fontId="20" fillId="2" borderId="0" xfId="0" applyFont="1" applyFill="1"/>
    <xf numFmtId="165" fontId="8" fillId="2" borderId="0" xfId="0" applyNumberFormat="1" applyFont="1" applyFill="1"/>
    <xf numFmtId="20" fontId="20" fillId="2" borderId="0" xfId="0" applyNumberFormat="1" applyFont="1" applyFill="1"/>
    <xf numFmtId="164" fontId="20" fillId="2" borderId="0" xfId="0" applyNumberFormat="1" applyFont="1" applyFill="1"/>
    <xf numFmtId="164" fontId="0" fillId="2" borderId="0" xfId="0" applyNumberFormat="1" applyFill="1"/>
    <xf numFmtId="0" fontId="6" fillId="2" borderId="0" xfId="0" applyFont="1" applyFill="1"/>
    <xf numFmtId="20" fontId="0" fillId="2" borderId="0" xfId="0" applyNumberFormat="1" applyFill="1"/>
    <xf numFmtId="0" fontId="5" fillId="2" borderId="0" xfId="0" applyFont="1" applyFill="1"/>
    <xf numFmtId="2" fontId="3" fillId="2" borderId="0" xfId="0" applyNumberFormat="1" applyFont="1" applyFill="1"/>
    <xf numFmtId="0" fontId="0" fillId="0" borderId="3" xfId="0" applyBorder="1" applyProtection="1">
      <protection locked="0"/>
    </xf>
    <xf numFmtId="164" fontId="2" fillId="0" borderId="0" xfId="0" applyNumberFormat="1" applyFont="1"/>
    <xf numFmtId="2" fontId="8" fillId="0" borderId="0" xfId="0" applyNumberFormat="1" applyFont="1"/>
    <xf numFmtId="0" fontId="12" fillId="0" borderId="3" xfId="0" applyFont="1" applyBorder="1"/>
    <xf numFmtId="164" fontId="2" fillId="0" borderId="1" xfId="0" applyNumberFormat="1" applyFont="1" applyBorder="1"/>
    <xf numFmtId="164" fontId="2" fillId="0" borderId="3" xfId="0" applyNumberFormat="1" applyFont="1" applyBorder="1"/>
    <xf numFmtId="20" fontId="6" fillId="4" borderId="1" xfId="0" applyNumberFormat="1" applyFont="1" applyFill="1" applyBorder="1" applyProtection="1">
      <protection hidden="1"/>
    </xf>
    <xf numFmtId="0" fontId="6" fillId="4" borderId="1" xfId="0" applyFont="1" applyFill="1" applyBorder="1" applyProtection="1">
      <protection hidden="1"/>
    </xf>
    <xf numFmtId="2" fontId="6" fillId="4" borderId="1" xfId="0" applyNumberFormat="1" applyFont="1" applyFill="1" applyBorder="1" applyProtection="1">
      <protection hidden="1"/>
    </xf>
    <xf numFmtId="164" fontId="6" fillId="4" borderId="1" xfId="0" applyNumberFormat="1" applyFont="1" applyFill="1" applyBorder="1" applyProtection="1">
      <protection hidden="1"/>
    </xf>
    <xf numFmtId="0" fontId="11" fillId="0" borderId="3" xfId="0" applyFont="1" applyBorder="1" applyAlignment="1">
      <alignment horizontal="left"/>
    </xf>
    <xf numFmtId="164" fontId="0" fillId="0" borderId="3" xfId="0" applyNumberFormat="1" applyBorder="1" applyProtection="1">
      <protection locked="0"/>
    </xf>
    <xf numFmtId="20" fontId="0" fillId="0" borderId="3" xfId="0" applyNumberFormat="1" applyBorder="1" applyProtection="1">
      <protection locked="0"/>
    </xf>
    <xf numFmtId="165" fontId="3" fillId="0" borderId="3" xfId="0" applyNumberFormat="1" applyFont="1" applyBorder="1"/>
    <xf numFmtId="0" fontId="2" fillId="0" borderId="3" xfId="0" applyFont="1" applyBorder="1" applyAlignment="1">
      <alignment horizontal="left"/>
    </xf>
    <xf numFmtId="0" fontId="23" fillId="0" borderId="3" xfId="0" applyFont="1" applyBorder="1" applyAlignment="1">
      <alignment horizontal="left"/>
    </xf>
    <xf numFmtId="0" fontId="0" fillId="0" borderId="3" xfId="0" applyBorder="1" applyAlignment="1">
      <alignment horizontal="left"/>
    </xf>
    <xf numFmtId="0" fontId="2" fillId="0" borderId="3" xfId="0" applyFont="1" applyBorder="1" applyAlignment="1" applyProtection="1">
      <alignment horizontal="left"/>
      <protection locked="0"/>
    </xf>
    <xf numFmtId="0" fontId="21" fillId="0" borderId="0" xfId="0" applyFont="1" applyAlignment="1">
      <alignment vertical="center"/>
    </xf>
    <xf numFmtId="0" fontId="0" fillId="0" borderId="0" xfId="0" applyAlignment="1">
      <alignment horizontal="left" vertical="top"/>
    </xf>
    <xf numFmtId="0" fontId="3" fillId="0" borderId="0" xfId="0" applyFont="1" applyAlignment="1">
      <alignment vertical="center"/>
    </xf>
    <xf numFmtId="49" fontId="0" fillId="0" borderId="0" xfId="0" applyNumberFormat="1" applyAlignment="1">
      <alignment horizontal="right"/>
    </xf>
    <xf numFmtId="17" fontId="0" fillId="0" borderId="0" xfId="0" applyNumberFormat="1"/>
    <xf numFmtId="1" fontId="0" fillId="0" borderId="0" xfId="0" applyNumberFormat="1"/>
    <xf numFmtId="0" fontId="12" fillId="0" borderId="0" xfId="0" applyFont="1"/>
    <xf numFmtId="164" fontId="0" fillId="0" borderId="0" xfId="0" applyNumberFormat="1"/>
    <xf numFmtId="0" fontId="5" fillId="0" borderId="24" xfId="0" applyFont="1" applyBorder="1"/>
    <xf numFmtId="0" fontId="1" fillId="0" borderId="1" xfId="0" applyFont="1" applyBorder="1"/>
    <xf numFmtId="0" fontId="26" fillId="0" borderId="0" xfId="0" applyFont="1"/>
    <xf numFmtId="0" fontId="5" fillId="0" borderId="1" xfId="0" applyFont="1" applyBorder="1"/>
    <xf numFmtId="2" fontId="0" fillId="2" borderId="0" xfId="0" applyNumberFormat="1" applyFill="1" applyProtection="1">
      <protection locked="0"/>
    </xf>
    <xf numFmtId="0" fontId="5" fillId="2" borderId="0" xfId="0" applyFont="1" applyFill="1" applyProtection="1">
      <protection locked="0"/>
    </xf>
    <xf numFmtId="0" fontId="8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2" borderId="0" xfId="0" quotePrefix="1" applyFont="1" applyFill="1" applyProtection="1">
      <protection locked="0"/>
    </xf>
    <xf numFmtId="165" fontId="0" fillId="0" borderId="0" xfId="0" applyNumberFormat="1" applyProtection="1">
      <protection hidden="1"/>
    </xf>
    <xf numFmtId="2" fontId="0" fillId="5" borderId="0" xfId="0" applyNumberFormat="1" applyFill="1"/>
    <xf numFmtId="0" fontId="0" fillId="5" borderId="1" xfId="0" applyFill="1" applyBorder="1"/>
    <xf numFmtId="0" fontId="8" fillId="5" borderId="0" xfId="0" applyFont="1" applyFill="1"/>
    <xf numFmtId="164" fontId="2" fillId="5" borderId="5" xfId="0" applyNumberFormat="1" applyFont="1" applyFill="1" applyBorder="1"/>
    <xf numFmtId="0" fontId="0" fillId="5" borderId="0" xfId="0" applyFill="1"/>
    <xf numFmtId="164" fontId="2" fillId="5" borderId="0" xfId="0" applyNumberFormat="1" applyFont="1" applyFill="1" applyProtection="1">
      <protection hidden="1"/>
    </xf>
    <xf numFmtId="164" fontId="2" fillId="5" borderId="0" xfId="0" applyNumberFormat="1" applyFont="1" applyFill="1"/>
    <xf numFmtId="0" fontId="20" fillId="0" borderId="25" xfId="0" applyFont="1" applyBorder="1"/>
    <xf numFmtId="0" fontId="2" fillId="0" borderId="0" xfId="0" applyFont="1"/>
    <xf numFmtId="0" fontId="0" fillId="0" borderId="22" xfId="0" applyBorder="1"/>
    <xf numFmtId="0" fontId="11" fillId="0" borderId="5" xfId="0" applyFont="1" applyBorder="1" applyAlignment="1">
      <alignment horizontal="right"/>
    </xf>
    <xf numFmtId="0" fontId="11" fillId="0" borderId="32" xfId="0" applyFont="1" applyBorder="1" applyAlignment="1">
      <alignment horizontal="right"/>
    </xf>
    <xf numFmtId="0" fontId="11" fillId="0" borderId="14" xfId="0" applyFont="1" applyBorder="1" applyAlignment="1">
      <alignment horizontal="right"/>
    </xf>
    <xf numFmtId="0" fontId="11" fillId="0" borderId="29" xfId="0" applyFont="1" applyBorder="1" applyAlignment="1">
      <alignment horizontal="right"/>
    </xf>
    <xf numFmtId="0" fontId="12" fillId="0" borderId="5" xfId="0" applyFont="1" applyBorder="1"/>
    <xf numFmtId="0" fontId="0" fillId="0" borderId="5" xfId="0" applyBorder="1" applyAlignment="1">
      <alignment horizontal="center"/>
    </xf>
    <xf numFmtId="164" fontId="2" fillId="0" borderId="5" xfId="0" applyNumberFormat="1" applyFont="1" applyBorder="1" applyProtection="1">
      <protection hidden="1"/>
    </xf>
    <xf numFmtId="0" fontId="5" fillId="0" borderId="5" xfId="0" applyFont="1" applyBorder="1"/>
    <xf numFmtId="20" fontId="0" fillId="0" borderId="6" xfId="0" applyNumberFormat="1" applyBorder="1"/>
    <xf numFmtId="2" fontId="0" fillId="0" borderId="6" xfId="0" applyNumberFormat="1" applyBorder="1"/>
    <xf numFmtId="0" fontId="5" fillId="0" borderId="14" xfId="0" applyFont="1" applyBorder="1"/>
    <xf numFmtId="2" fontId="6" fillId="0" borderId="1" xfId="0" applyNumberFormat="1" applyFont="1" applyBorder="1"/>
    <xf numFmtId="2" fontId="0" fillId="0" borderId="13" xfId="0" applyNumberFormat="1" applyBorder="1"/>
    <xf numFmtId="2" fontId="22" fillId="0" borderId="26" xfId="0" applyNumberFormat="1" applyFont="1" applyBorder="1" applyAlignment="1">
      <alignment horizontal="left" vertical="top"/>
    </xf>
    <xf numFmtId="0" fontId="0" fillId="5" borderId="18" xfId="0" applyFill="1" applyBorder="1"/>
    <xf numFmtId="164" fontId="0" fillId="6" borderId="18" xfId="0" applyNumberFormat="1" applyFill="1" applyBorder="1"/>
    <xf numFmtId="0" fontId="0" fillId="6" borderId="15" xfId="0" applyFill="1" applyBorder="1"/>
    <xf numFmtId="0" fontId="22" fillId="0" borderId="14" xfId="0" applyFont="1" applyBorder="1" applyAlignment="1">
      <alignment horizontal="left" vertical="top" wrapText="1"/>
    </xf>
    <xf numFmtId="164" fontId="2" fillId="0" borderId="53" xfId="0" applyNumberFormat="1" applyFont="1" applyBorder="1" applyProtection="1">
      <protection hidden="1"/>
    </xf>
    <xf numFmtId="164" fontId="2" fillId="0" borderId="26" xfId="0" applyNumberFormat="1" applyFont="1" applyBorder="1" applyProtection="1">
      <protection hidden="1"/>
    </xf>
    <xf numFmtId="2" fontId="8" fillId="0" borderId="1" xfId="0" applyNumberFormat="1" applyFont="1" applyBorder="1"/>
    <xf numFmtId="0" fontId="1" fillId="0" borderId="0" xfId="0" applyFont="1" applyAlignment="1">
      <alignment vertical="center"/>
    </xf>
    <xf numFmtId="165" fontId="30" fillId="9" borderId="0" xfId="0" applyNumberFormat="1" applyFont="1" applyFill="1" applyAlignment="1" applyProtection="1">
      <alignment vertical="center"/>
      <protection hidden="1"/>
    </xf>
    <xf numFmtId="165" fontId="0" fillId="0" borderId="0" xfId="0" applyNumberFormat="1" applyAlignment="1">
      <alignment vertical="center"/>
    </xf>
    <xf numFmtId="0" fontId="30" fillId="9" borderId="0" xfId="0" applyFont="1" applyFill="1" applyAlignment="1" applyProtection="1">
      <alignment vertical="center"/>
      <protection hidden="1"/>
    </xf>
    <xf numFmtId="0" fontId="0" fillId="0" borderId="0" xfId="0" applyAlignment="1">
      <alignment vertical="center"/>
    </xf>
    <xf numFmtId="0" fontId="30" fillId="9" borderId="0" xfId="0" applyFont="1" applyFill="1" applyAlignment="1">
      <alignment vertical="center"/>
    </xf>
    <xf numFmtId="0" fontId="29" fillId="10" borderId="0" xfId="0" applyFont="1" applyFill="1" applyAlignment="1">
      <alignment vertical="center"/>
    </xf>
    <xf numFmtId="165" fontId="0" fillId="8" borderId="0" xfId="0" applyNumberFormat="1" applyFill="1" applyAlignment="1" applyProtection="1">
      <alignment vertical="center"/>
      <protection hidden="1"/>
    </xf>
    <xf numFmtId="164" fontId="0" fillId="8" borderId="0" xfId="0" applyNumberFormat="1" applyFill="1" applyAlignment="1">
      <alignment vertical="center"/>
    </xf>
    <xf numFmtId="0" fontId="18" fillId="0" borderId="0" xfId="0" applyFont="1"/>
    <xf numFmtId="20" fontId="18" fillId="0" borderId="0" xfId="0" applyNumberFormat="1" applyFont="1"/>
    <xf numFmtId="164" fontId="3" fillId="3" borderId="28" xfId="0" applyNumberFormat="1" applyFont="1" applyFill="1" applyBorder="1"/>
    <xf numFmtId="49" fontId="3" fillId="3" borderId="5" xfId="0" applyNumberFormat="1" applyFont="1" applyFill="1" applyBorder="1" applyAlignment="1" applyProtection="1">
      <alignment horizontal="left"/>
      <protection locked="0"/>
    </xf>
    <xf numFmtId="164" fontId="3" fillId="3" borderId="31" xfId="0" applyNumberFormat="1" applyFont="1" applyFill="1" applyBorder="1"/>
    <xf numFmtId="49" fontId="3" fillId="3" borderId="29" xfId="0" applyNumberFormat="1" applyFont="1" applyFill="1" applyBorder="1" applyAlignment="1" applyProtection="1">
      <alignment horizontal="left"/>
      <protection locked="0"/>
    </xf>
    <xf numFmtId="49" fontId="3" fillId="3" borderId="29" xfId="0" applyNumberFormat="1" applyFont="1" applyFill="1" applyBorder="1" applyProtection="1">
      <protection locked="0"/>
    </xf>
    <xf numFmtId="164" fontId="3" fillId="3" borderId="29" xfId="0" applyNumberFormat="1" applyFont="1" applyFill="1" applyBorder="1"/>
    <xf numFmtId="164" fontId="3" fillId="3" borderId="29" xfId="0" applyNumberFormat="1" applyFont="1" applyFill="1" applyBorder="1" applyProtection="1">
      <protection locked="0"/>
    </xf>
    <xf numFmtId="164" fontId="3" fillId="3" borderId="3" xfId="0" applyNumberFormat="1" applyFont="1" applyFill="1" applyBorder="1" applyProtection="1">
      <protection locked="0"/>
    </xf>
    <xf numFmtId="164" fontId="3" fillId="3" borderId="2" xfId="0" applyNumberFormat="1" applyFont="1" applyFill="1" applyBorder="1" applyProtection="1">
      <protection locked="0"/>
    </xf>
    <xf numFmtId="164" fontId="3" fillId="3" borderId="31" xfId="0" applyNumberFormat="1" applyFont="1" applyFill="1" applyBorder="1" applyProtection="1">
      <protection locked="0"/>
    </xf>
    <xf numFmtId="164" fontId="3" fillId="3" borderId="0" xfId="0" applyNumberFormat="1" applyFont="1" applyFill="1" applyProtection="1">
      <protection locked="0"/>
    </xf>
    <xf numFmtId="49" fontId="3" fillId="3" borderId="31" xfId="0" applyNumberFormat="1" applyFont="1" applyFill="1" applyBorder="1" applyProtection="1">
      <protection locked="0"/>
    </xf>
    <xf numFmtId="164" fontId="3" fillId="3" borderId="28" xfId="0" applyNumberFormat="1" applyFont="1" applyFill="1" applyBorder="1" applyProtection="1">
      <protection locked="0"/>
    </xf>
    <xf numFmtId="49" fontId="3" fillId="3" borderId="31" xfId="0" applyNumberFormat="1" applyFont="1" applyFill="1" applyBorder="1" applyAlignment="1" applyProtection="1">
      <alignment horizontal="left"/>
      <protection locked="0"/>
    </xf>
    <xf numFmtId="164" fontId="3" fillId="3" borderId="32" xfId="0" applyNumberFormat="1" applyFont="1" applyFill="1" applyBorder="1" applyProtection="1">
      <protection locked="0"/>
    </xf>
    <xf numFmtId="164" fontId="3" fillId="3" borderId="33" xfId="0" applyNumberFormat="1" applyFont="1" applyFill="1" applyBorder="1" applyProtection="1">
      <protection locked="0"/>
    </xf>
    <xf numFmtId="20" fontId="3" fillId="6" borderId="29" xfId="0" applyNumberFormat="1" applyFont="1" applyFill="1" applyBorder="1" applyProtection="1">
      <protection locked="0"/>
    </xf>
    <xf numFmtId="20" fontId="3" fillId="5" borderId="3" xfId="0" applyNumberFormat="1" applyFont="1" applyFill="1" applyBorder="1" applyProtection="1">
      <protection locked="0"/>
    </xf>
    <xf numFmtId="0" fontId="3" fillId="5" borderId="3" xfId="0" applyFont="1" applyFill="1" applyBorder="1" applyProtection="1">
      <protection locked="0"/>
    </xf>
    <xf numFmtId="165" fontId="3" fillId="6" borderId="4" xfId="0" applyNumberFormat="1" applyFont="1" applyFill="1" applyBorder="1"/>
    <xf numFmtId="164" fontId="3" fillId="3" borderId="1" xfId="0" applyNumberFormat="1" applyFont="1" applyFill="1" applyBorder="1" applyProtection="1">
      <protection locked="0"/>
    </xf>
    <xf numFmtId="20" fontId="3" fillId="6" borderId="28" xfId="0" applyNumberFormat="1" applyFont="1" applyFill="1" applyBorder="1" applyProtection="1">
      <protection locked="0"/>
    </xf>
    <xf numFmtId="20" fontId="3" fillId="5" borderId="1" xfId="0" applyNumberFormat="1" applyFont="1" applyFill="1" applyBorder="1" applyProtection="1">
      <protection locked="0"/>
    </xf>
    <xf numFmtId="0" fontId="3" fillId="5" borderId="1" xfId="0" applyFont="1" applyFill="1" applyBorder="1" applyProtection="1">
      <protection locked="0"/>
    </xf>
    <xf numFmtId="165" fontId="3" fillId="6" borderId="13" xfId="0" applyNumberFormat="1" applyFont="1" applyFill="1" applyBorder="1"/>
    <xf numFmtId="20" fontId="3" fillId="6" borderId="1" xfId="0" applyNumberFormat="1" applyFont="1" applyFill="1" applyBorder="1" applyProtection="1">
      <protection locked="0"/>
    </xf>
    <xf numFmtId="49" fontId="31" fillId="3" borderId="31" xfId="0" applyNumberFormat="1" applyFont="1" applyFill="1" applyBorder="1" applyAlignment="1" applyProtection="1">
      <alignment horizontal="left"/>
      <protection locked="0"/>
    </xf>
    <xf numFmtId="164" fontId="32" fillId="3" borderId="29" xfId="0" applyNumberFormat="1" applyFont="1" applyFill="1" applyBorder="1"/>
    <xf numFmtId="164" fontId="32" fillId="3" borderId="31" xfId="0" applyNumberFormat="1" applyFont="1" applyFill="1" applyBorder="1"/>
    <xf numFmtId="164" fontId="32" fillId="3" borderId="28" xfId="0" applyNumberFormat="1" applyFont="1" applyFill="1" applyBorder="1"/>
    <xf numFmtId="49" fontId="31" fillId="3" borderId="5" xfId="0" applyNumberFormat="1" applyFont="1" applyFill="1" applyBorder="1" applyAlignment="1" applyProtection="1">
      <alignment horizontal="left"/>
      <protection locked="0"/>
    </xf>
    <xf numFmtId="49" fontId="31" fillId="3" borderId="29" xfId="0" applyNumberFormat="1" applyFont="1" applyFill="1" applyBorder="1" applyAlignment="1" applyProtection="1">
      <alignment horizontal="left"/>
      <protection locked="0"/>
    </xf>
    <xf numFmtId="49" fontId="32" fillId="3" borderId="31" xfId="0" applyNumberFormat="1" applyFont="1" applyFill="1" applyBorder="1" applyProtection="1">
      <protection locked="0"/>
    </xf>
    <xf numFmtId="0" fontId="15" fillId="0" borderId="0" xfId="0" applyFont="1"/>
    <xf numFmtId="167" fontId="0" fillId="0" borderId="0" xfId="0" applyNumberFormat="1" applyAlignment="1" applyProtection="1">
      <alignment horizontal="right"/>
      <protection hidden="1"/>
    </xf>
    <xf numFmtId="14" fontId="0" fillId="0" borderId="0" xfId="0" applyNumberFormat="1"/>
    <xf numFmtId="0" fontId="1" fillId="5" borderId="1" xfId="0" applyFont="1" applyFill="1" applyBorder="1" applyProtection="1">
      <protection locked="0"/>
    </xf>
    <xf numFmtId="0" fontId="1" fillId="5" borderId="3" xfId="0" applyFont="1" applyFill="1" applyBorder="1" applyProtection="1">
      <protection locked="0"/>
    </xf>
    <xf numFmtId="20" fontId="1" fillId="5" borderId="3" xfId="0" applyNumberFormat="1" applyFont="1" applyFill="1" applyBorder="1" applyProtection="1">
      <protection locked="0"/>
    </xf>
    <xf numFmtId="20" fontId="1" fillId="5" borderId="1" xfId="0" applyNumberFormat="1" applyFont="1" applyFill="1" applyBorder="1" applyProtection="1">
      <protection locked="0"/>
    </xf>
    <xf numFmtId="14" fontId="3" fillId="0" borderId="5" xfId="0" applyNumberFormat="1" applyFont="1" applyBorder="1"/>
    <xf numFmtId="14" fontId="3" fillId="0" borderId="14" xfId="0" applyNumberFormat="1" applyFont="1" applyBorder="1" applyAlignment="1">
      <alignment horizontal="right"/>
    </xf>
    <xf numFmtId="49" fontId="1" fillId="3" borderId="5" xfId="0" applyNumberFormat="1" applyFont="1" applyFill="1" applyBorder="1" applyAlignment="1" applyProtection="1">
      <alignment horizontal="left"/>
      <protection locked="0"/>
    </xf>
    <xf numFmtId="49" fontId="1" fillId="3" borderId="31" xfId="0" applyNumberFormat="1" applyFont="1" applyFill="1" applyBorder="1" applyAlignment="1" applyProtection="1">
      <alignment horizontal="left"/>
      <protection locked="0"/>
    </xf>
    <xf numFmtId="0" fontId="27" fillId="0" borderId="0" xfId="21" applyBorder="1"/>
    <xf numFmtId="0" fontId="36" fillId="0" borderId="0" xfId="0" applyFont="1" applyAlignment="1">
      <alignment horizontal="left" vertical="center" readingOrder="1"/>
    </xf>
    <xf numFmtId="0" fontId="1" fillId="0" borderId="2" xfId="0" applyFont="1" applyBorder="1" applyAlignment="1">
      <alignment horizontal="left" vertical="top"/>
    </xf>
    <xf numFmtId="0" fontId="11" fillId="0" borderId="56" xfId="0" applyFont="1" applyBorder="1" applyAlignment="1">
      <alignment horizontal="left"/>
    </xf>
    <xf numFmtId="14" fontId="3" fillId="0" borderId="5" xfId="0" applyNumberFormat="1" applyFont="1" applyBorder="1" applyAlignment="1">
      <alignment horizontal="left" vertical="top"/>
    </xf>
    <xf numFmtId="14" fontId="3" fillId="0" borderId="14" xfId="0" applyNumberFormat="1" applyFont="1" applyBorder="1" applyAlignment="1">
      <alignment horizontal="left" vertical="top"/>
    </xf>
    <xf numFmtId="14" fontId="3" fillId="0" borderId="14" xfId="0" applyNumberFormat="1" applyFont="1" applyBorder="1" applyAlignment="1">
      <alignment horizontal="left" vertical="top" wrapText="1"/>
    </xf>
    <xf numFmtId="14" fontId="3" fillId="0" borderId="28" xfId="0" applyNumberFormat="1" applyFont="1" applyBorder="1" applyAlignment="1">
      <alignment horizontal="left" vertical="top"/>
    </xf>
    <xf numFmtId="20" fontId="3" fillId="0" borderId="3" xfId="0" applyNumberFormat="1" applyFont="1" applyBorder="1" applyProtection="1">
      <protection hidden="1"/>
    </xf>
    <xf numFmtId="0" fontId="11" fillId="0" borderId="57" xfId="0" applyFont="1" applyBorder="1" applyAlignment="1">
      <alignment horizontal="right"/>
    </xf>
    <xf numFmtId="164" fontId="3" fillId="3" borderId="4" xfId="0" applyNumberFormat="1" applyFont="1" applyFill="1" applyBorder="1" applyProtection="1">
      <protection locked="0"/>
    </xf>
    <xf numFmtId="164" fontId="3" fillId="3" borderId="6" xfId="0" applyNumberFormat="1" applyFont="1" applyFill="1" applyBorder="1" applyProtection="1">
      <protection locked="0"/>
    </xf>
    <xf numFmtId="164" fontId="3" fillId="3" borderId="13" xfId="0" applyNumberFormat="1" applyFont="1" applyFill="1" applyBorder="1" applyProtection="1">
      <protection locked="0"/>
    </xf>
    <xf numFmtId="20" fontId="3" fillId="6" borderId="4" xfId="0" applyNumberFormat="1" applyFont="1" applyFill="1" applyBorder="1" applyProtection="1">
      <protection locked="0"/>
    </xf>
    <xf numFmtId="20" fontId="3" fillId="6" borderId="13" xfId="0" applyNumberFormat="1" applyFont="1" applyFill="1" applyBorder="1" applyProtection="1">
      <protection locked="0"/>
    </xf>
    <xf numFmtId="164" fontId="0" fillId="0" borderId="0" xfId="0" applyNumberFormat="1" applyProtection="1">
      <protection locked="0"/>
    </xf>
    <xf numFmtId="49" fontId="3" fillId="3" borderId="2" xfId="0" applyNumberFormat="1" applyFont="1" applyFill="1" applyBorder="1" applyProtection="1">
      <protection locked="0"/>
    </xf>
    <xf numFmtId="49" fontId="3" fillId="3" borderId="5" xfId="0" applyNumberFormat="1" applyFont="1" applyFill="1" applyBorder="1" applyProtection="1">
      <protection locked="0"/>
    </xf>
    <xf numFmtId="0" fontId="31" fillId="5" borderId="3" xfId="0" applyFont="1" applyFill="1" applyBorder="1" applyProtection="1">
      <protection locked="0"/>
    </xf>
    <xf numFmtId="0" fontId="37" fillId="0" borderId="0" xfId="21" applyFont="1" applyFill="1" applyBorder="1"/>
    <xf numFmtId="0" fontId="37" fillId="0" borderId="0" xfId="21" applyFont="1"/>
    <xf numFmtId="0" fontId="31" fillId="5" borderId="3" xfId="0" applyFont="1" applyFill="1" applyBorder="1" applyAlignment="1" applyProtection="1">
      <alignment horizontal="left"/>
      <protection locked="0"/>
    </xf>
    <xf numFmtId="49" fontId="14" fillId="3" borderId="5" xfId="0" applyNumberFormat="1" applyFont="1" applyFill="1" applyBorder="1" applyAlignment="1" applyProtection="1">
      <alignment horizontal="left"/>
      <protection locked="0"/>
    </xf>
    <xf numFmtId="49" fontId="14" fillId="3" borderId="0" xfId="0" applyNumberFormat="1" applyFont="1" applyFill="1" applyAlignment="1">
      <alignment horizontal="left"/>
    </xf>
    <xf numFmtId="49" fontId="14" fillId="3" borderId="6" xfId="0" applyNumberFormat="1" applyFont="1" applyFill="1" applyBorder="1" applyAlignment="1">
      <alignment horizontal="left"/>
    </xf>
    <xf numFmtId="49" fontId="14" fillId="3" borderId="5" xfId="0" applyNumberFormat="1" applyFont="1" applyFill="1" applyBorder="1" applyAlignment="1">
      <alignment horizontal="left"/>
    </xf>
    <xf numFmtId="49" fontId="14" fillId="3" borderId="18" xfId="0" applyNumberFormat="1" applyFont="1" applyFill="1" applyBorder="1" applyAlignment="1">
      <alignment horizontal="left"/>
    </xf>
    <xf numFmtId="2" fontId="1" fillId="0" borderId="10" xfId="0" applyNumberFormat="1" applyFont="1" applyBorder="1" applyAlignment="1">
      <alignment horizontal="left" vertical="top"/>
    </xf>
    <xf numFmtId="0" fontId="1" fillId="0" borderId="8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49" fontId="14" fillId="3" borderId="14" xfId="0" applyNumberFormat="1" applyFont="1" applyFill="1" applyBorder="1" applyAlignment="1">
      <alignment horizontal="left"/>
    </xf>
    <xf numFmtId="49" fontId="14" fillId="3" borderId="1" xfId="0" applyNumberFormat="1" applyFont="1" applyFill="1" applyBorder="1" applyAlignment="1">
      <alignment horizontal="left"/>
    </xf>
    <xf numFmtId="49" fontId="14" fillId="3" borderId="15" xfId="0" applyNumberFormat="1" applyFont="1" applyFill="1" applyBorder="1" applyAlignment="1">
      <alignment horizontal="left"/>
    </xf>
    <xf numFmtId="0" fontId="1" fillId="0" borderId="16" xfId="0" applyFont="1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0" fontId="1" fillId="0" borderId="7" xfId="0" applyFont="1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9" xfId="0" applyBorder="1" applyAlignment="1">
      <alignment horizontal="left" vertical="top"/>
    </xf>
    <xf numFmtId="49" fontId="14" fillId="3" borderId="12" xfId="0" applyNumberFormat="1" applyFont="1" applyFill="1" applyBorder="1" applyAlignment="1">
      <alignment horizontal="left"/>
    </xf>
    <xf numFmtId="49" fontId="0" fillId="0" borderId="1" xfId="0" applyNumberFormat="1" applyBorder="1" applyAlignment="1">
      <alignment horizontal="left"/>
    </xf>
    <xf numFmtId="49" fontId="0" fillId="0" borderId="13" xfId="0" applyNumberFormat="1" applyBorder="1" applyAlignment="1">
      <alignment horizontal="left"/>
    </xf>
    <xf numFmtId="2" fontId="1" fillId="0" borderId="2" xfId="0" applyNumberFormat="1" applyFont="1" applyBorder="1" applyAlignment="1">
      <alignment horizontal="left" vertical="top"/>
    </xf>
    <xf numFmtId="0" fontId="1" fillId="0" borderId="17" xfId="0" applyFont="1" applyBorder="1" applyAlignment="1">
      <alignment horizontal="left" vertical="top"/>
    </xf>
    <xf numFmtId="164" fontId="24" fillId="3" borderId="21" xfId="0" applyNumberFormat="1" applyFont="1" applyFill="1" applyBorder="1" applyAlignment="1">
      <alignment horizontal="left"/>
    </xf>
    <xf numFmtId="164" fontId="2" fillId="0" borderId="20" xfId="0" applyNumberFormat="1" applyFont="1" applyBorder="1" applyAlignment="1">
      <alignment horizontal="left"/>
    </xf>
    <xf numFmtId="164" fontId="2" fillId="0" borderId="22" xfId="0" applyNumberFormat="1" applyFont="1" applyBorder="1" applyAlignment="1">
      <alignment horizontal="left"/>
    </xf>
    <xf numFmtId="164" fontId="2" fillId="0" borderId="23" xfId="0" applyNumberFormat="1" applyFont="1" applyBorder="1" applyAlignment="1">
      <alignment horizontal="left"/>
    </xf>
    <xf numFmtId="0" fontId="1" fillId="0" borderId="7" xfId="0" applyFont="1" applyBorder="1" applyAlignment="1">
      <alignment horizontal="left" vertical="top" wrapText="1"/>
    </xf>
    <xf numFmtId="0" fontId="1" fillId="0" borderId="9" xfId="0" applyFont="1" applyBorder="1" applyAlignment="1">
      <alignment horizontal="left" vertical="top" wrapText="1"/>
    </xf>
    <xf numFmtId="0" fontId="1" fillId="0" borderId="19" xfId="0" applyFont="1" applyBorder="1" applyAlignment="1">
      <alignment horizontal="left" vertical="top" wrapText="1"/>
    </xf>
    <xf numFmtId="0" fontId="1" fillId="0" borderId="20" xfId="0" applyFont="1" applyBorder="1" applyAlignment="1">
      <alignment horizontal="left" vertical="top" wrapText="1"/>
    </xf>
    <xf numFmtId="0" fontId="1" fillId="0" borderId="10" xfId="0" applyFont="1" applyBorder="1" applyAlignment="1" applyProtection="1">
      <alignment horizontal="left" vertical="top"/>
      <protection locked="0"/>
    </xf>
    <xf numFmtId="0" fontId="0" fillId="0" borderId="8" xfId="0" applyBorder="1" applyAlignment="1">
      <alignment vertical="top"/>
    </xf>
    <xf numFmtId="0" fontId="0" fillId="0" borderId="9" xfId="0" applyBorder="1" applyAlignment="1">
      <alignment vertical="top"/>
    </xf>
    <xf numFmtId="164" fontId="14" fillId="3" borderId="21" xfId="0" applyNumberFormat="1" applyFont="1" applyFill="1" applyBorder="1" applyAlignment="1">
      <alignment horizontal="left" indent="1"/>
    </xf>
    <xf numFmtId="164" fontId="0" fillId="0" borderId="22" xfId="0" applyNumberFormat="1" applyBorder="1"/>
    <xf numFmtId="164" fontId="0" fillId="0" borderId="20" xfId="0" applyNumberFormat="1" applyBorder="1"/>
    <xf numFmtId="0" fontId="1" fillId="0" borderId="10" xfId="0" applyFont="1" applyBorder="1" applyAlignment="1">
      <alignment horizontal="left" vertical="top"/>
    </xf>
    <xf numFmtId="0" fontId="1" fillId="0" borderId="8" xfId="0" applyFont="1" applyBorder="1" applyAlignment="1" applyProtection="1">
      <alignment horizontal="left" vertical="top"/>
      <protection locked="0"/>
    </xf>
    <xf numFmtId="0" fontId="0" fillId="0" borderId="11" xfId="0" applyBorder="1" applyAlignment="1">
      <alignment horizontal="left" vertical="top"/>
    </xf>
    <xf numFmtId="0" fontId="2" fillId="0" borderId="14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3" xfId="0" applyBorder="1" applyAlignment="1">
      <alignment horizontal="left"/>
    </xf>
    <xf numFmtId="49" fontId="2" fillId="0" borderId="14" xfId="0" applyNumberFormat="1" applyFont="1" applyBorder="1" applyAlignment="1" applyProtection="1">
      <alignment horizontal="left"/>
      <protection locked="0"/>
    </xf>
    <xf numFmtId="49" fontId="2" fillId="0" borderId="1" xfId="0" applyNumberFormat="1" applyFont="1" applyBorder="1" applyAlignment="1">
      <alignment horizontal="left"/>
    </xf>
    <xf numFmtId="49" fontId="2" fillId="0" borderId="13" xfId="0" applyNumberFormat="1" applyFont="1" applyBorder="1" applyAlignment="1">
      <alignment horizontal="left"/>
    </xf>
    <xf numFmtId="49" fontId="2" fillId="0" borderId="14" xfId="0" applyNumberFormat="1" applyFont="1" applyBorder="1" applyAlignment="1">
      <alignment horizontal="left"/>
    </xf>
    <xf numFmtId="0" fontId="1" fillId="0" borderId="3" xfId="0" applyFont="1" applyBorder="1" applyAlignment="1" applyProtection="1">
      <alignment horizontal="left" vertical="top"/>
      <protection locked="0"/>
    </xf>
    <xf numFmtId="2" fontId="0" fillId="0" borderId="3" xfId="0" applyNumberFormat="1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2" fillId="0" borderId="1" xfId="0" applyFont="1" applyBorder="1" applyAlignment="1">
      <alignment horizontal="left"/>
    </xf>
    <xf numFmtId="0" fontId="23" fillId="0" borderId="1" xfId="0" applyFont="1" applyBorder="1" applyAlignment="1">
      <alignment horizontal="left"/>
    </xf>
    <xf numFmtId="0" fontId="2" fillId="0" borderId="1" xfId="0" applyFont="1" applyBorder="1" applyAlignment="1" applyProtection="1">
      <alignment horizontal="left"/>
      <protection locked="0"/>
    </xf>
    <xf numFmtId="0" fontId="15" fillId="0" borderId="0" xfId="0" applyFont="1"/>
    <xf numFmtId="0" fontId="16" fillId="0" borderId="0" xfId="0" applyFont="1"/>
    <xf numFmtId="0" fontId="0" fillId="0" borderId="5" xfId="0" applyBorder="1"/>
    <xf numFmtId="0" fontId="0" fillId="0" borderId="0" xfId="0"/>
    <xf numFmtId="0" fontId="0" fillId="0" borderId="6" xfId="0" applyBorder="1"/>
    <xf numFmtId="164" fontId="2" fillId="0" borderId="27" xfId="0" applyNumberFormat="1" applyFont="1" applyBorder="1"/>
    <xf numFmtId="0" fontId="2" fillId="0" borderId="25" xfId="0" applyFont="1" applyBorder="1"/>
    <xf numFmtId="164" fontId="2" fillId="0" borderId="24" xfId="0" applyNumberFormat="1" applyFont="1" applyBorder="1"/>
    <xf numFmtId="0" fontId="2" fillId="0" borderId="27" xfId="0" applyFont="1" applyBorder="1"/>
    <xf numFmtId="0" fontId="2" fillId="0" borderId="54" xfId="0" applyFont="1" applyBorder="1"/>
    <xf numFmtId="164" fontId="2" fillId="0" borderId="50" xfId="0" applyNumberFormat="1" applyFont="1" applyBorder="1"/>
    <xf numFmtId="0" fontId="2" fillId="0" borderId="51" xfId="0" applyFont="1" applyBorder="1"/>
    <xf numFmtId="164" fontId="2" fillId="0" borderId="53" xfId="0" applyNumberFormat="1" applyFont="1" applyBorder="1"/>
    <xf numFmtId="0" fontId="2" fillId="0" borderId="50" xfId="0" applyFont="1" applyBorder="1"/>
    <xf numFmtId="0" fontId="2" fillId="0" borderId="55" xfId="0" applyFont="1" applyBorder="1"/>
    <xf numFmtId="0" fontId="5" fillId="0" borderId="24" xfId="0" applyFont="1" applyBorder="1"/>
    <xf numFmtId="0" fontId="20" fillId="0" borderId="25" xfId="0" applyFont="1" applyBorder="1"/>
    <xf numFmtId="0" fontId="5" fillId="0" borderId="3" xfId="0" applyFont="1" applyBorder="1"/>
    <xf numFmtId="0" fontId="20" fillId="0" borderId="3" xfId="0" applyFont="1" applyBorder="1"/>
    <xf numFmtId="2" fontId="0" fillId="0" borderId="0" xfId="0" applyNumberFormat="1"/>
    <xf numFmtId="2" fontId="22" fillId="0" borderId="47" xfId="0" applyNumberFormat="1" applyFont="1" applyBorder="1" applyAlignment="1">
      <alignment horizontal="left" vertical="top" wrapText="1"/>
    </xf>
    <xf numFmtId="0" fontId="0" fillId="0" borderId="48" xfId="0" applyBorder="1" applyAlignment="1">
      <alignment horizontal="left" vertical="top"/>
    </xf>
    <xf numFmtId="0" fontId="0" fillId="0" borderId="49" xfId="0" applyBorder="1" applyAlignment="1">
      <alignment horizontal="left"/>
    </xf>
    <xf numFmtId="2" fontId="0" fillId="0" borderId="46" xfId="0" applyNumberFormat="1" applyBorder="1" applyAlignment="1">
      <alignment vertical="center"/>
    </xf>
    <xf numFmtId="0" fontId="0" fillId="0" borderId="52" xfId="0" applyBorder="1" applyAlignment="1">
      <alignment vertical="center"/>
    </xf>
    <xf numFmtId="0" fontId="3" fillId="0" borderId="27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164" fontId="3" fillId="0" borderId="24" xfId="0" applyNumberFormat="1" applyFont="1" applyBorder="1" applyAlignment="1">
      <alignment horizontal="center"/>
    </xf>
    <xf numFmtId="0" fontId="3" fillId="0" borderId="54" xfId="0" applyFont="1" applyBorder="1" applyAlignment="1">
      <alignment horizontal="center"/>
    </xf>
    <xf numFmtId="0" fontId="22" fillId="4" borderId="2" xfId="0" applyFont="1" applyFill="1" applyBorder="1" applyAlignment="1">
      <alignment vertical="top"/>
    </xf>
    <xf numFmtId="0" fontId="0" fillId="0" borderId="4" xfId="0" applyBorder="1" applyAlignment="1">
      <alignment vertical="top"/>
    </xf>
    <xf numFmtId="2" fontId="22" fillId="0" borderId="44" xfId="0" applyNumberFormat="1" applyFont="1" applyBorder="1" applyAlignment="1">
      <alignment horizontal="left" vertical="top" wrapText="1"/>
    </xf>
    <xf numFmtId="0" fontId="25" fillId="0" borderId="45" xfId="0" applyFont="1" applyBorder="1" applyAlignment="1">
      <alignment horizontal="left" vertical="top"/>
    </xf>
    <xf numFmtId="2" fontId="22" fillId="0" borderId="14" xfId="0" applyNumberFormat="1" applyFont="1" applyBorder="1" applyAlignment="1">
      <alignment horizontal="left" vertical="top" wrapText="1"/>
    </xf>
    <xf numFmtId="0" fontId="0" fillId="0" borderId="13" xfId="0" applyBorder="1" applyAlignment="1">
      <alignment horizontal="left" vertical="top"/>
    </xf>
    <xf numFmtId="0" fontId="0" fillId="0" borderId="25" xfId="0" applyBorder="1"/>
    <xf numFmtId="0" fontId="0" fillId="0" borderId="51" xfId="0" applyBorder="1"/>
    <xf numFmtId="2" fontId="22" fillId="0" borderId="24" xfId="0" applyNumberFormat="1" applyFont="1" applyBorder="1" applyAlignment="1">
      <alignment horizontal="left" vertical="top" wrapText="1"/>
    </xf>
    <xf numFmtId="0" fontId="0" fillId="0" borderId="25" xfId="0" applyBorder="1" applyAlignment="1">
      <alignment horizontal="left" vertical="top" wrapText="1"/>
    </xf>
    <xf numFmtId="2" fontId="13" fillId="0" borderId="29" xfId="0" applyNumberFormat="1" applyFont="1" applyBorder="1" applyAlignment="1">
      <alignment vertical="top" wrapText="1"/>
    </xf>
    <xf numFmtId="0" fontId="11" fillId="0" borderId="28" xfId="0" applyFont="1" applyBorder="1" applyAlignment="1">
      <alignment vertical="top" wrapText="1"/>
    </xf>
    <xf numFmtId="0" fontId="1" fillId="0" borderId="1" xfId="0" applyFont="1" applyBorder="1"/>
    <xf numFmtId="2" fontId="22" fillId="0" borderId="29" xfId="0" applyNumberFormat="1" applyFont="1" applyBorder="1" applyAlignment="1">
      <alignment vertical="top" wrapText="1"/>
    </xf>
    <xf numFmtId="2" fontId="22" fillId="0" borderId="4" xfId="0" applyNumberFormat="1" applyFont="1" applyBorder="1" applyAlignment="1">
      <alignment vertical="top" wrapText="1"/>
    </xf>
    <xf numFmtId="0" fontId="11" fillId="0" borderId="13" xfId="0" applyFont="1" applyBorder="1" applyAlignment="1">
      <alignment vertical="top" wrapText="1"/>
    </xf>
    <xf numFmtId="2" fontId="13" fillId="0" borderId="4" xfId="0" applyNumberFormat="1" applyFont="1" applyBorder="1" applyAlignment="1">
      <alignment vertical="top" wrapText="1"/>
    </xf>
    <xf numFmtId="0" fontId="13" fillId="0" borderId="13" xfId="0" applyFont="1" applyBorder="1" applyAlignment="1">
      <alignment vertical="top" wrapText="1"/>
    </xf>
    <xf numFmtId="2" fontId="22" fillId="0" borderId="2" xfId="0" applyNumberFormat="1" applyFont="1" applyBorder="1" applyAlignment="1">
      <alignment vertical="top" wrapText="1"/>
    </xf>
    <xf numFmtId="0" fontId="22" fillId="0" borderId="14" xfId="0" applyFont="1" applyBorder="1" applyAlignment="1">
      <alignment vertical="top" wrapText="1"/>
    </xf>
    <xf numFmtId="0" fontId="1" fillId="0" borderId="2" xfId="0" applyFont="1" applyBorder="1" applyAlignment="1" applyProtection="1">
      <alignment horizontal="left" vertical="top"/>
      <protection locked="0"/>
    </xf>
    <xf numFmtId="2" fontId="0" fillId="0" borderId="2" xfId="0" applyNumberFormat="1" applyBorder="1" applyAlignment="1">
      <alignment horizontal="left"/>
    </xf>
    <xf numFmtId="0" fontId="0" fillId="0" borderId="14" xfId="0" applyBorder="1" applyAlignment="1">
      <alignment horizontal="left"/>
    </xf>
    <xf numFmtId="0" fontId="2" fillId="0" borderId="14" xfId="0" applyFont="1" applyBorder="1" applyAlignment="1" applyProtection="1">
      <alignment horizontal="left"/>
      <protection locked="0"/>
    </xf>
    <xf numFmtId="0" fontId="2" fillId="0" borderId="13" xfId="0" applyFont="1" applyBorder="1" applyAlignment="1">
      <alignment horizontal="left"/>
    </xf>
    <xf numFmtId="0" fontId="23" fillId="0" borderId="14" xfId="0" applyFont="1" applyBorder="1" applyAlignment="1">
      <alignment horizontal="left"/>
    </xf>
    <xf numFmtId="0" fontId="3" fillId="0" borderId="29" xfId="0" applyFont="1" applyBorder="1" applyAlignment="1">
      <alignment horizontal="left" vertical="top"/>
    </xf>
    <xf numFmtId="0" fontId="3" fillId="0" borderId="28" xfId="0" applyFont="1" applyBorder="1" applyAlignment="1">
      <alignment horizontal="left" vertical="top"/>
    </xf>
    <xf numFmtId="0" fontId="3" fillId="3" borderId="37" xfId="0" applyFont="1" applyFill="1" applyBorder="1" applyAlignment="1">
      <alignment horizontal="left"/>
    </xf>
    <xf numFmtId="0" fontId="3" fillId="3" borderId="38" xfId="0" applyFont="1" applyFill="1" applyBorder="1" applyAlignment="1">
      <alignment horizontal="left"/>
    </xf>
    <xf numFmtId="0" fontId="3" fillId="3" borderId="39" xfId="0" applyFont="1" applyFill="1" applyBorder="1" applyAlignment="1">
      <alignment horizontal="left"/>
    </xf>
    <xf numFmtId="0" fontId="10" fillId="0" borderId="24" xfId="0" applyFont="1" applyBorder="1" applyAlignment="1">
      <alignment horizontal="left"/>
    </xf>
    <xf numFmtId="0" fontId="11" fillId="0" borderId="27" xfId="0" applyFont="1" applyBorder="1" applyAlignment="1">
      <alignment horizontal="left"/>
    </xf>
    <xf numFmtId="0" fontId="11" fillId="0" borderId="25" xfId="0" applyFont="1" applyBorder="1" applyAlignment="1">
      <alignment horizontal="left"/>
    </xf>
    <xf numFmtId="0" fontId="3" fillId="0" borderId="1" xfId="0" applyFont="1" applyBorder="1"/>
    <xf numFmtId="0" fontId="12" fillId="0" borderId="30" xfId="0" applyFont="1" applyBorder="1"/>
    <xf numFmtId="0" fontId="0" fillId="0" borderId="30" xfId="0" applyBorder="1"/>
    <xf numFmtId="0" fontId="5" fillId="0" borderId="30" xfId="0" applyFont="1" applyBorder="1"/>
    <xf numFmtId="0" fontId="22" fillId="0" borderId="28" xfId="0" applyFont="1" applyBorder="1" applyAlignment="1">
      <alignment vertical="top" wrapText="1"/>
    </xf>
    <xf numFmtId="0" fontId="0" fillId="0" borderId="29" xfId="0" applyBorder="1" applyAlignment="1">
      <alignment horizontal="left" vertical="top"/>
    </xf>
    <xf numFmtId="0" fontId="0" fillId="0" borderId="28" xfId="0" applyBorder="1" applyAlignment="1">
      <alignment horizontal="left" vertical="top"/>
    </xf>
    <xf numFmtId="0" fontId="1" fillId="4" borderId="1" xfId="0" applyFont="1" applyFill="1" applyBorder="1" applyProtection="1">
      <protection hidden="1"/>
    </xf>
    <xf numFmtId="0" fontId="1" fillId="4" borderId="1" xfId="0" applyFont="1" applyFill="1" applyBorder="1"/>
    <xf numFmtId="0" fontId="22" fillId="0" borderId="2" xfId="0" applyFont="1" applyBorder="1" applyAlignment="1">
      <alignment vertical="top" wrapText="1"/>
    </xf>
    <xf numFmtId="0" fontId="11" fillId="0" borderId="14" xfId="0" applyFont="1" applyBorder="1" applyAlignment="1">
      <alignment vertical="top" wrapText="1"/>
    </xf>
    <xf numFmtId="0" fontId="12" fillId="0" borderId="28" xfId="0" applyFont="1" applyBorder="1"/>
    <xf numFmtId="0" fontId="0" fillId="0" borderId="28" xfId="0" applyBorder="1"/>
    <xf numFmtId="166" fontId="3" fillId="0" borderId="29" xfId="0" applyNumberFormat="1" applyFont="1" applyBorder="1" applyAlignment="1">
      <alignment horizontal="left" vertical="top"/>
    </xf>
    <xf numFmtId="166" fontId="3" fillId="0" borderId="28" xfId="0" applyNumberFormat="1" applyFont="1" applyBorder="1" applyAlignment="1">
      <alignment horizontal="left" vertical="top"/>
    </xf>
    <xf numFmtId="0" fontId="0" fillId="3" borderId="34" xfId="0" applyFill="1" applyBorder="1"/>
    <xf numFmtId="0" fontId="0" fillId="3" borderId="35" xfId="0" applyFill="1" applyBorder="1"/>
    <xf numFmtId="0" fontId="0" fillId="3" borderId="36" xfId="0" applyFill="1" applyBorder="1"/>
    <xf numFmtId="0" fontId="0" fillId="3" borderId="38" xfId="0" applyFill="1" applyBorder="1" applyAlignment="1">
      <alignment horizontal="left"/>
    </xf>
    <xf numFmtId="0" fontId="0" fillId="3" borderId="39" xfId="0" applyFill="1" applyBorder="1" applyAlignment="1">
      <alignment horizontal="left"/>
    </xf>
    <xf numFmtId="0" fontId="3" fillId="3" borderId="34" xfId="0" applyFont="1" applyFill="1" applyBorder="1" applyAlignment="1">
      <alignment horizontal="left"/>
    </xf>
    <xf numFmtId="0" fontId="0" fillId="3" borderId="35" xfId="0" applyFill="1" applyBorder="1" applyAlignment="1">
      <alignment horizontal="left"/>
    </xf>
    <xf numFmtId="0" fontId="0" fillId="3" borderId="36" xfId="0" applyFill="1" applyBorder="1" applyAlignment="1">
      <alignment horizontal="left"/>
    </xf>
    <xf numFmtId="0" fontId="0" fillId="3" borderId="37" xfId="0" applyFill="1" applyBorder="1"/>
    <xf numFmtId="0" fontId="0" fillId="3" borderId="38" xfId="0" applyFill="1" applyBorder="1"/>
    <xf numFmtId="0" fontId="0" fillId="3" borderId="39" xfId="0" applyFill="1" applyBorder="1"/>
    <xf numFmtId="0" fontId="0" fillId="3" borderId="40" xfId="0" applyFill="1" applyBorder="1"/>
    <xf numFmtId="0" fontId="0" fillId="3" borderId="41" xfId="0" applyFill="1" applyBorder="1"/>
    <xf numFmtId="0" fontId="0" fillId="3" borderId="42" xfId="0" applyFill="1" applyBorder="1"/>
    <xf numFmtId="0" fontId="0" fillId="0" borderId="27" xfId="0" applyBorder="1" applyAlignment="1">
      <alignment horizontal="left"/>
    </xf>
    <xf numFmtId="0" fontId="10" fillId="0" borderId="2" xfId="0" applyFont="1" applyBorder="1" applyAlignment="1">
      <alignment horizontal="left"/>
    </xf>
    <xf numFmtId="0" fontId="0" fillId="3" borderId="34" xfId="0" applyFill="1" applyBorder="1" applyAlignment="1">
      <alignment horizontal="left"/>
    </xf>
    <xf numFmtId="0" fontId="11" fillId="0" borderId="6" xfId="0" applyFont="1" applyBorder="1" applyAlignment="1">
      <alignment vertical="top" wrapText="1"/>
    </xf>
    <xf numFmtId="0" fontId="3" fillId="11" borderId="2" xfId="0" applyFont="1" applyFill="1" applyBorder="1" applyAlignment="1">
      <alignment horizontal="left" vertical="top"/>
    </xf>
    <xf numFmtId="0" fontId="3" fillId="11" borderId="3" xfId="0" applyFont="1" applyFill="1" applyBorder="1" applyAlignment="1">
      <alignment horizontal="left" vertical="top"/>
    </xf>
    <xf numFmtId="0" fontId="3" fillId="11" borderId="4" xfId="0" applyFont="1" applyFill="1" applyBorder="1" applyAlignment="1">
      <alignment horizontal="left" vertical="top"/>
    </xf>
    <xf numFmtId="17" fontId="3" fillId="11" borderId="5" xfId="0" applyNumberFormat="1" applyFont="1" applyFill="1" applyBorder="1"/>
    <xf numFmtId="17" fontId="3" fillId="11" borderId="0" xfId="0" applyNumberFormat="1" applyFont="1" applyFill="1"/>
    <xf numFmtId="17" fontId="3" fillId="11" borderId="6" xfId="0" applyNumberFormat="1" applyFont="1" applyFill="1" applyBorder="1"/>
    <xf numFmtId="0" fontId="3" fillId="11" borderId="14" xfId="0" applyFont="1" applyFill="1" applyBorder="1" applyAlignment="1">
      <alignment horizontal="left" vertical="top" wrapText="1"/>
    </xf>
    <xf numFmtId="0" fontId="3" fillId="11" borderId="1" xfId="0" applyFont="1" applyFill="1" applyBorder="1" applyAlignment="1">
      <alignment horizontal="left" vertical="top"/>
    </xf>
    <xf numFmtId="0" fontId="3" fillId="11" borderId="13" xfId="0" applyFont="1" applyFill="1" applyBorder="1" applyAlignment="1">
      <alignment horizontal="left" vertical="top"/>
    </xf>
    <xf numFmtId="0" fontId="0" fillId="3" borderId="2" xfId="0" applyFill="1" applyBorder="1"/>
    <xf numFmtId="0" fontId="0" fillId="3" borderId="3" xfId="0" applyFill="1" applyBorder="1"/>
    <xf numFmtId="0" fontId="0" fillId="3" borderId="4" xfId="0" applyFill="1" applyBorder="1"/>
    <xf numFmtId="0" fontId="3" fillId="11" borderId="2" xfId="0" applyFont="1" applyFill="1" applyBorder="1"/>
    <xf numFmtId="0" fontId="3" fillId="11" borderId="3" xfId="0" applyFont="1" applyFill="1" applyBorder="1"/>
    <xf numFmtId="0" fontId="3" fillId="11" borderId="4" xfId="0" applyFont="1" applyFill="1" applyBorder="1"/>
    <xf numFmtId="0" fontId="3" fillId="11" borderId="14" xfId="0" applyFont="1" applyFill="1" applyBorder="1"/>
    <xf numFmtId="0" fontId="3" fillId="11" borderId="1" xfId="0" applyFont="1" applyFill="1" applyBorder="1"/>
    <xf numFmtId="0" fontId="3" fillId="11" borderId="13" xfId="0" applyFont="1" applyFill="1" applyBorder="1"/>
    <xf numFmtId="0" fontId="3" fillId="11" borderId="5" xfId="0" applyFont="1" applyFill="1" applyBorder="1"/>
    <xf numFmtId="0" fontId="3" fillId="11" borderId="0" xfId="0" applyFont="1" applyFill="1"/>
    <xf numFmtId="0" fontId="3" fillId="11" borderId="6" xfId="0" applyFont="1" applyFill="1" applyBorder="1"/>
    <xf numFmtId="0" fontId="0" fillId="3" borderId="5" xfId="0" applyFill="1" applyBorder="1"/>
    <xf numFmtId="0" fontId="0" fillId="3" borderId="0" xfId="0" applyFill="1"/>
    <xf numFmtId="0" fontId="0" fillId="3" borderId="6" xfId="0" applyFill="1" applyBorder="1"/>
    <xf numFmtId="0" fontId="0" fillId="3" borderId="14" xfId="0" applyFill="1" applyBorder="1"/>
    <xf numFmtId="0" fontId="0" fillId="3" borderId="1" xfId="0" applyFill="1" applyBorder="1"/>
    <xf numFmtId="0" fontId="0" fillId="3" borderId="13" xfId="0" applyFill="1" applyBorder="1"/>
    <xf numFmtId="17" fontId="3" fillId="11" borderId="14" xfId="0" applyNumberFormat="1" applyFont="1" applyFill="1" applyBorder="1" applyAlignment="1">
      <alignment horizontal="left" vertical="top"/>
    </xf>
    <xf numFmtId="17" fontId="3" fillId="11" borderId="1" xfId="0" applyNumberFormat="1" applyFont="1" applyFill="1" applyBorder="1" applyAlignment="1">
      <alignment horizontal="left" vertical="top"/>
    </xf>
    <xf numFmtId="17" fontId="3" fillId="11" borderId="13" xfId="0" applyNumberFormat="1" applyFont="1" applyFill="1" applyBorder="1" applyAlignment="1">
      <alignment horizontal="left" vertical="top"/>
    </xf>
    <xf numFmtId="17" fontId="3" fillId="11" borderId="5" xfId="0" applyNumberFormat="1" applyFont="1" applyFill="1" applyBorder="1" applyAlignment="1">
      <alignment horizontal="left" vertical="top"/>
    </xf>
    <xf numFmtId="17" fontId="3" fillId="11" borderId="0" xfId="0" applyNumberFormat="1" applyFont="1" applyFill="1" applyAlignment="1">
      <alignment horizontal="left" vertical="top"/>
    </xf>
    <xf numFmtId="17" fontId="3" fillId="11" borderId="6" xfId="0" applyNumberFormat="1" applyFont="1" applyFill="1" applyBorder="1" applyAlignment="1">
      <alignment horizontal="left" vertical="top"/>
    </xf>
    <xf numFmtId="0" fontId="35" fillId="0" borderId="1" xfId="0" applyFont="1" applyBorder="1"/>
    <xf numFmtId="0" fontId="3" fillId="0" borderId="0" xfId="0" applyFont="1"/>
    <xf numFmtId="0" fontId="19" fillId="0" borderId="1" xfId="0" applyFont="1" applyBorder="1"/>
    <xf numFmtId="0" fontId="0" fillId="0" borderId="1" xfId="0" applyBorder="1"/>
  </cellXfs>
  <cellStyles count="22">
    <cellStyle name="Följd hyperlänk" xfId="2" builtinId="9" hidden="1"/>
    <cellStyle name="Följd hyperlänk" xfId="4" builtinId="9" hidden="1"/>
    <cellStyle name="Följd hyperlänk" xfId="6" builtinId="9" hidden="1"/>
    <cellStyle name="Följd hyperlänk" xfId="8" builtinId="9" hidden="1"/>
    <cellStyle name="Följd hyperlänk" xfId="10" builtinId="9" hidden="1"/>
    <cellStyle name="Följd hyperlänk" xfId="12" builtinId="9" hidden="1"/>
    <cellStyle name="Följd hyperlänk" xfId="14" builtinId="9" hidden="1"/>
    <cellStyle name="Följd hyperlänk" xfId="16" builtinId="9" hidden="1"/>
    <cellStyle name="Följd hyperlänk" xfId="18" builtinId="9" hidden="1"/>
    <cellStyle name="Följd hyperlänk" xfId="20" builtinId="9" hidden="1"/>
    <cellStyle name="Hyperlänk" xfId="1" builtinId="8" hidden="1"/>
    <cellStyle name="Hyperlänk" xfId="3" builtinId="8" hidden="1"/>
    <cellStyle name="Hyperlänk" xfId="5" builtinId="8" hidden="1"/>
    <cellStyle name="Hyperlänk" xfId="7" builtinId="8" hidden="1"/>
    <cellStyle name="Hyperlänk" xfId="9" builtinId="8" hidden="1"/>
    <cellStyle name="Hyperlänk" xfId="11" builtinId="8" hidden="1"/>
    <cellStyle name="Hyperlänk" xfId="13" builtinId="8" hidden="1"/>
    <cellStyle name="Hyperlänk" xfId="15" builtinId="8" hidden="1"/>
    <cellStyle name="Hyperlänk" xfId="17" builtinId="8" hidden="1"/>
    <cellStyle name="Hyperlänk" xfId="19" builtinId="8" hidden="1"/>
    <cellStyle name="Hyperlänk" xfId="21" builtinId="8"/>
    <cellStyle name="Normal" xfId="0" builtinId="0"/>
  </cellStyles>
  <dxfs count="552"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</dxf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462066397105798E-2"/>
          <c:y val="0.08"/>
          <c:w val="0.89985430615351902"/>
          <c:h val="0.817020111451202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'Tabell arbetstid &amp; flexsaldo'!$A$4</c:f>
              <c:strCache>
                <c:ptCount val="1"/>
                <c:pt idx="0">
                  <c:v>Arbetstid</c:v>
                </c:pt>
              </c:strCache>
            </c:strRef>
          </c:tx>
          <c:invertIfNegative val="0"/>
          <c:cat>
            <c:numRef>
              <c:f>'Tabell arbetstid &amp; flexsaldo'!$B$3:$BB$3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'Tabell arbetstid &amp; flexsaldo'!$B$4:$BB$4</c:f>
              <c:numCache>
                <c:formatCode>[h]:mm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B-E04F-99A9-306A546DF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13752592"/>
        <c:axId val="-1513750816"/>
      </c:barChart>
      <c:lineChart>
        <c:grouping val="standard"/>
        <c:varyColors val="0"/>
        <c:ser>
          <c:idx val="1"/>
          <c:order val="1"/>
          <c:tx>
            <c:strRef>
              <c:f>'Tabell arbetstid &amp; flexsaldo'!$A$6</c:f>
              <c:strCache>
                <c:ptCount val="1"/>
                <c:pt idx="0">
                  <c:v>Flexsaldo</c:v>
                </c:pt>
              </c:strCache>
            </c:strRef>
          </c:tx>
          <c:spPr>
            <a:ln>
              <a:solidFill>
                <a:srgbClr val="C0504D">
                  <a:shade val="95000"/>
                  <a:satMod val="105000"/>
                </a:srgbClr>
              </a:solidFill>
            </a:ln>
          </c:spPr>
          <c:marker>
            <c:symbol val="circle"/>
            <c:size val="3"/>
          </c:marker>
          <c:cat>
            <c:numRef>
              <c:f>'Tabell arbetstid &amp; flexsaldo'!$B$3:$BB$3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'Tabell arbetstid &amp; flexsaldo'!$B$6:$BB$6</c:f>
              <c:numCache>
                <c:formatCode>[h]:mm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6B-E04F-99A9-306A546DF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3746752"/>
        <c:axId val="-1513748528"/>
      </c:lineChart>
      <c:catAx>
        <c:axId val="-15137525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v-SE"/>
          </a:p>
        </c:txPr>
        <c:crossAx val="-15137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13750816"/>
        <c:scaling>
          <c:orientation val="minMax"/>
          <c:max val="3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[h]" sourceLinked="0"/>
        <c:majorTickMark val="out"/>
        <c:minorTickMark val="none"/>
        <c:tickLblPos val="nextTo"/>
        <c:crossAx val="-1513752592"/>
        <c:crosses val="autoZero"/>
        <c:crossBetween val="between"/>
        <c:majorUnit val="0.42"/>
      </c:valAx>
      <c:valAx>
        <c:axId val="-1513748528"/>
        <c:scaling>
          <c:orientation val="minMax"/>
          <c:max val="3"/>
          <c:min val="-1.5"/>
        </c:scaling>
        <c:delete val="0"/>
        <c:axPos val="r"/>
        <c:numFmt formatCode="[h];\-[h]" sourceLinked="0"/>
        <c:majorTickMark val="out"/>
        <c:minorTickMark val="none"/>
        <c:tickLblPos val="nextTo"/>
        <c:crossAx val="-1513746752"/>
        <c:crosses val="max"/>
        <c:crossBetween val="between"/>
        <c:majorUnit val="0.5"/>
      </c:valAx>
      <c:catAx>
        <c:axId val="-1513746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513748528"/>
        <c:crossesAt val="0"/>
        <c:auto val="1"/>
        <c:lblAlgn val="ctr"/>
        <c:lblOffset val="100"/>
        <c:noMultiLvlLbl val="0"/>
      </c:catAx>
      <c:spPr>
        <a:solidFill>
          <a:srgbClr val="FFFFBD"/>
        </a:solidFill>
        <a:ln>
          <a:solidFill>
            <a:schemeClr val="tx1"/>
          </a:solidFill>
        </a:ln>
      </c:spPr>
    </c:plotArea>
    <c:legend>
      <c:legendPos val="t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sv-S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044651430766297E-2"/>
          <c:y val="4.9815498154981597E-2"/>
          <c:w val="0.89022364125216003"/>
          <c:h val="0.924815498154981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'Tabell ankomst &amp; avgång dag'!$D$6</c:f>
              <c:strCache>
                <c:ptCount val="1"/>
                <c:pt idx="0">
                  <c:v>Kom</c:v>
                </c:pt>
              </c:strCache>
            </c:strRef>
          </c:tx>
          <c:spPr>
            <a:noFill/>
            <a:ln w="47625">
              <a:noFill/>
            </a:ln>
          </c:spPr>
          <c:invertIfNegative val="0"/>
          <c:val>
            <c:numRef>
              <c:f>'Tabell ankomst &amp; avgång dag'!$D$7:$D$377</c:f>
              <c:numCache>
                <c:formatCode>h:mm</c:formatCode>
                <c:ptCount val="3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B-9347-8DE1-343352272DDE}"/>
            </c:ext>
          </c:extLst>
        </c:ser>
        <c:ser>
          <c:idx val="1"/>
          <c:order val="1"/>
          <c:tx>
            <c:strRef>
              <c:f>'Tabell ankomst &amp; avgång dag'!$E$6</c:f>
              <c:strCache>
                <c:ptCount val="1"/>
                <c:pt idx="0">
                  <c:v>Gick</c:v>
                </c:pt>
              </c:strCache>
            </c:strRef>
          </c:tx>
          <c:spPr>
            <a:ln w="47625">
              <a:noFill/>
            </a:ln>
          </c:spPr>
          <c:invertIfNegative val="0"/>
          <c:val>
            <c:numRef>
              <c:f>'Tabell ankomst &amp; avgång dag'!$F$7:$F$377</c:f>
              <c:numCache>
                <c:formatCode>[h]:mm</c:formatCode>
                <c:ptCount val="371"/>
                <c:pt idx="0" formatCode="h:mm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B-9347-8DE1-343352272DDE}"/>
            </c:ext>
          </c:extLst>
        </c:ser>
        <c:ser>
          <c:idx val="2"/>
          <c:order val="2"/>
          <c:invertIfNegative val="0"/>
          <c:dPt>
            <c:idx val="33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63B-9347-8DE1-343352272DDE}"/>
              </c:ext>
            </c:extLst>
          </c:dPt>
          <c:val>
            <c:numRef>
              <c:f>'Tabell ankomst &amp; avgång dag'!$B$7:$B$377</c:f>
              <c:numCache>
                <c:formatCode>General</c:formatCode>
                <c:ptCount val="371"/>
                <c:pt idx="0">
                  <c:v>1</c:v>
                </c:pt>
                <c:pt idx="7">
                  <c:v>2</c:v>
                </c:pt>
                <c:pt idx="14">
                  <c:v>3</c:v>
                </c:pt>
                <c:pt idx="21">
                  <c:v>4</c:v>
                </c:pt>
                <c:pt idx="28">
                  <c:v>5</c:v>
                </c:pt>
                <c:pt idx="35">
                  <c:v>6</c:v>
                </c:pt>
                <c:pt idx="42">
                  <c:v>7</c:v>
                </c:pt>
                <c:pt idx="49">
                  <c:v>8</c:v>
                </c:pt>
                <c:pt idx="56">
                  <c:v>9</c:v>
                </c:pt>
                <c:pt idx="63">
                  <c:v>10</c:v>
                </c:pt>
                <c:pt idx="70">
                  <c:v>11</c:v>
                </c:pt>
                <c:pt idx="77">
                  <c:v>12</c:v>
                </c:pt>
                <c:pt idx="84">
                  <c:v>13</c:v>
                </c:pt>
                <c:pt idx="91">
                  <c:v>14</c:v>
                </c:pt>
                <c:pt idx="98">
                  <c:v>15</c:v>
                </c:pt>
                <c:pt idx="105">
                  <c:v>16</c:v>
                </c:pt>
                <c:pt idx="112">
                  <c:v>17</c:v>
                </c:pt>
                <c:pt idx="119">
                  <c:v>18</c:v>
                </c:pt>
                <c:pt idx="126">
                  <c:v>19</c:v>
                </c:pt>
                <c:pt idx="133">
                  <c:v>20</c:v>
                </c:pt>
                <c:pt idx="140">
                  <c:v>21</c:v>
                </c:pt>
                <c:pt idx="147">
                  <c:v>22</c:v>
                </c:pt>
                <c:pt idx="154">
                  <c:v>23</c:v>
                </c:pt>
                <c:pt idx="161">
                  <c:v>24</c:v>
                </c:pt>
                <c:pt idx="168">
                  <c:v>25</c:v>
                </c:pt>
                <c:pt idx="175">
                  <c:v>26</c:v>
                </c:pt>
                <c:pt idx="182">
                  <c:v>27</c:v>
                </c:pt>
                <c:pt idx="189">
                  <c:v>28</c:v>
                </c:pt>
                <c:pt idx="196">
                  <c:v>29</c:v>
                </c:pt>
                <c:pt idx="203">
                  <c:v>30</c:v>
                </c:pt>
                <c:pt idx="210">
                  <c:v>31</c:v>
                </c:pt>
                <c:pt idx="217">
                  <c:v>32</c:v>
                </c:pt>
                <c:pt idx="224">
                  <c:v>33</c:v>
                </c:pt>
                <c:pt idx="231">
                  <c:v>34</c:v>
                </c:pt>
                <c:pt idx="238">
                  <c:v>35</c:v>
                </c:pt>
                <c:pt idx="245">
                  <c:v>36</c:v>
                </c:pt>
                <c:pt idx="252">
                  <c:v>37</c:v>
                </c:pt>
                <c:pt idx="259">
                  <c:v>38</c:v>
                </c:pt>
                <c:pt idx="266">
                  <c:v>39</c:v>
                </c:pt>
                <c:pt idx="273">
                  <c:v>40</c:v>
                </c:pt>
                <c:pt idx="280">
                  <c:v>41</c:v>
                </c:pt>
                <c:pt idx="287">
                  <c:v>42</c:v>
                </c:pt>
                <c:pt idx="294">
                  <c:v>43</c:v>
                </c:pt>
                <c:pt idx="301">
                  <c:v>44</c:v>
                </c:pt>
                <c:pt idx="308">
                  <c:v>45</c:v>
                </c:pt>
                <c:pt idx="315">
                  <c:v>46</c:v>
                </c:pt>
                <c:pt idx="322">
                  <c:v>47</c:v>
                </c:pt>
                <c:pt idx="329">
                  <c:v>48</c:v>
                </c:pt>
                <c:pt idx="336">
                  <c:v>49</c:v>
                </c:pt>
                <c:pt idx="343">
                  <c:v>50</c:v>
                </c:pt>
                <c:pt idx="350">
                  <c:v>51</c:v>
                </c:pt>
                <c:pt idx="357">
                  <c:v>52</c:v>
                </c:pt>
                <c:pt idx="364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3B-9347-8DE1-343352272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513679872"/>
        <c:axId val="-1513677552"/>
      </c:barChart>
      <c:catAx>
        <c:axId val="-151367987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crossAx val="-1513677552"/>
        <c:crosses val="autoZero"/>
        <c:auto val="0"/>
        <c:lblAlgn val="ctr"/>
        <c:lblOffset val="100"/>
        <c:tickLblSkip val="7"/>
        <c:tickMarkSkip val="1"/>
        <c:noMultiLvlLbl val="0"/>
      </c:catAx>
      <c:valAx>
        <c:axId val="-1513677552"/>
        <c:scaling>
          <c:orientation val="maxMin"/>
          <c:max val="1"/>
          <c:min val="0"/>
        </c:scaling>
        <c:delete val="0"/>
        <c:axPos val="l"/>
        <c:majorGridlines/>
        <c:numFmt formatCode="h\:mm" sourceLinked="0"/>
        <c:majorTickMark val="out"/>
        <c:minorTickMark val="none"/>
        <c:tickLblPos val="nextTo"/>
        <c:crossAx val="-1513679872"/>
        <c:crosses val="autoZero"/>
        <c:crossBetween val="between"/>
        <c:majorUnit val="8.3339999999999997E-2"/>
      </c:valAx>
      <c:spPr>
        <a:solidFill>
          <a:srgbClr val="FFFFBD"/>
        </a:solidFill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intra.kth.se/anstallning/anstallningsvillkor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685801</xdr:colOff>
      <xdr:row>18</xdr:row>
      <xdr:rowOff>152399</xdr:rowOff>
    </xdr:from>
    <xdr:to>
      <xdr:col>16</xdr:col>
      <xdr:colOff>104775</xdr:colOff>
      <xdr:row>110</xdr:row>
      <xdr:rowOff>66675</xdr:rowOff>
    </xdr:to>
    <xdr:sp macro="" textlink="">
      <xdr:nvSpPr>
        <xdr:cNvPr id="11273" name="Rectangl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92C0000}"/>
            </a:ext>
          </a:extLst>
        </xdr:cNvPr>
        <xdr:cNvSpPr>
          <a:spLocks noChangeArrowheads="1"/>
        </xdr:cNvSpPr>
      </xdr:nvSpPr>
      <xdr:spPr bwMode="auto">
        <a:xfrm>
          <a:off x="1143001" y="4429124"/>
          <a:ext cx="8620124" cy="14982826"/>
        </a:xfrm>
        <a:prstGeom prst="rect">
          <a:avLst/>
        </a:prstGeom>
        <a:noFill/>
        <a:ln w="3175" cap="flat" cmpd="sng" algn="ctr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</xdr:spPr>
      <xdr:txBody>
        <a:bodyPr vertOverflow="clip" wrap="square" lIns="180000" tIns="108000" rIns="180000" bIns="10800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1" i="0" strike="noStrike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Instruktioner</a:t>
          </a:r>
          <a:r>
            <a:rPr lang="en-US" sz="1100" b="1" i="0" strike="noStrike" baseline="0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 till tidrapportering</a:t>
          </a:r>
          <a:r>
            <a:rPr lang="en-US" sz="1100" b="1" i="0" strike="noStrike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 </a:t>
          </a: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Instruktioner för detta blad: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 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Fyll endast i de gula fälten - de blanka innehåller formler.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Beräknade värden är kursiva.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Alla tidsangivelser ska skrivas i formatet t:mm (t.ex 8:00 för ankomst eller 0:30 för 30 minuters lunch).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Hantering av semester, halvdagar, annorlunda arbetstidfördelning o.d. framgår av nedanstående.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Saldon: för att mata in ett negativt saldo ovan på en Mac eller PC måste man mata in enligt formatet -"5:00" (alltså ett  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 minustecken följt av ", tidsvärdet och ytterligare ett ").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 För LibreOffice</a:t>
          </a:r>
          <a:r>
            <a:rPr lang="en-US" sz="1000" b="0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behövs inte detta, utan man skriver in t.ex -9:30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Vill man överföra tid från decimalt format i saldot  tar man den decimala minuttiden x 60 för att få antalet minuter rätt.</a:t>
          </a: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Instruktion</a:t>
          </a:r>
          <a:r>
            <a:rPr lang="en-US" sz="1000" b="1" i="0" strike="noStrike" baseline="0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 för veckobladet</a:t>
          </a:r>
          <a:br>
            <a:rPr lang="en-US" sz="1000" b="1" i="0" strike="noStrike" baseline="0">
              <a:solidFill>
                <a:sysClr val="windowText" lastClr="000000"/>
              </a:solidFill>
              <a:latin typeface="Verdana"/>
              <a:ea typeface="Verdana"/>
              <a:cs typeface="Verdana"/>
            </a:rPr>
          </a:br>
          <a:endParaRPr lang="en-US" sz="1000" b="1" i="0" strike="noStrike">
            <a:solidFill>
              <a:sysClr val="windowText" lastClr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Fyll endast i de gula fälten - de blanka innehåller formler.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Varje veckoblad är indelat i Redovisning, Summering och Anteckningar.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Vad deras fält betyder och hur de fylls i framgår av nedanstående.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t.ex</a:t>
          </a: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90"/>
              </a:solidFill>
              <a:latin typeface="Verdana"/>
              <a:ea typeface="Verdana"/>
              <a:cs typeface="Verdana"/>
            </a:rPr>
            <a:t> </a:t>
          </a:r>
          <a:br>
            <a:rPr lang="en-US" sz="1000" b="0" i="0" strike="noStrike">
              <a:solidFill>
                <a:srgbClr val="000090"/>
              </a:solidFill>
              <a:latin typeface="Verdana"/>
              <a:ea typeface="Verdana"/>
              <a:cs typeface="Verdana"/>
            </a:rPr>
          </a:br>
          <a:r>
            <a:rPr lang="en-US" sz="1000" b="1" i="0" strike="noStrike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Redovisning</a:t>
          </a:r>
          <a:r>
            <a:rPr lang="en-US" sz="1000" b="1" i="0" strike="noStrike" baseline="0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 </a:t>
          </a:r>
          <a:r>
            <a:rPr lang="en-US" sz="1000" b="1" i="0" strike="noStrike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     </a:t>
          </a:r>
          <a:br>
            <a:rPr lang="en-US" sz="1000" b="1" i="0" strike="noStrike">
              <a:solidFill>
                <a:sysClr val="windowText" lastClr="000000"/>
              </a:solidFill>
              <a:latin typeface="Verdana"/>
              <a:ea typeface="Verdana"/>
              <a:cs typeface="Verdana"/>
            </a:rPr>
          </a:br>
          <a:endParaRPr lang="en-US" sz="1000" b="1" i="0" strike="noStrike">
            <a:solidFill>
              <a:sysClr val="windowText" lastClr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Kom: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Skriv klockslag</a:t>
          </a:r>
          <a:r>
            <a:rPr lang="en-US" sz="1000" b="0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 ex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7:30 när d</a:t>
          </a:r>
          <a:r>
            <a:rPr lang="en-US" sz="1000" b="0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u började arbeta.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          </a:t>
          </a: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Gick: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Skriv klockslag ec</a:t>
          </a:r>
          <a:r>
            <a:rPr lang="en-US" sz="1000" b="0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16:30 när du slutade arbeta.  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        </a:t>
          </a: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Lunch: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Skriv hur lång lunch du tog. Minsta lunchtid är 30 minuter (skrivs som 0:30).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Ej arbetstid: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Skriv hur lång tid du eventuellt inte arbetade under arbetstid,</a:t>
          </a:r>
          <a:r>
            <a:rPr lang="en-US" sz="1000" b="0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 ex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för att uträtta ett ärende.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Denna kan också användas för lunchtid för arbete på helg.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Hemarbete: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Skriv hur lång tid du eventuellt jobbat hemma under dagen utöver den ovan redovisade. Skriv en notering i anteckningarna. Här lägger du även in om du har gjort en jourutryckning, enligt jouravtal. Notera även detta i Anteckningar. Se även övertid.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Frånvaro: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Avser tillfällen då frånvaron inte tas ut i flex, utan man lämnar in en blankett för t.ex. sjukdom, semester, tjänstledighet, VAB. Det gäller dock inte helgdagar eller klämdagar (se </a:t>
          </a:r>
          <a:r>
            <a:rPr lang="en-US" sz="1000" b="0" i="1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Normalarbetstid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).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Fyll i antal timmar och orsak</a:t>
          </a:r>
          <a:r>
            <a:rPr lang="en-US" sz="1000" b="0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 ex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8:00, Semester.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Fyll även i om du tagit din träningstimme i fältet "orsak", dock utan att fylla i frånvarotid. Träningstiden skall ingå i din arbetstid.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Kompdag: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Används för att markera att du tagit en hel dag ledigt som ska dras från ditt flexsaldo.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Skriv "komp" om du tagit en hel kompdag. Kompdag tas ut i samråd med din chef.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Normalarbetstid: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Detta är normala arbetstiden för den aktuella dagen.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För heltidsanställda är arbetstiden en normal arbetsvecka 40 timmar fördelad på 8 timmar per dag.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För vissa grupper kan arbetstidsfördelningen per dag vara annorlunda</a:t>
          </a:r>
          <a:r>
            <a:rPr lang="en-US" sz="1000" b="0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 till exempel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7 timmar en dag och 9 timmar följande dag.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Undantaget från 40-timmarsregeln är de veckor som innefattar helgdagar och klämdagar, då normal arbetstid är reducerad.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Vid deltidsanställning och annorlunda arbetstidsfördelning justerar den anställde själv sin normalarbetstid på arket.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70C0"/>
              </a:solidFill>
              <a:latin typeface="Verdana"/>
              <a:ea typeface="Verdana"/>
              <a:cs typeface="Verdana"/>
            </a:rPr>
            <a:t>Se </a:t>
          </a:r>
          <a:r>
            <a:rPr lang="en-US" sz="1000" b="0" i="0" strike="noStrike" baseline="0">
              <a:solidFill>
                <a:srgbClr val="0070C0"/>
              </a:solidFill>
              <a:latin typeface="Verdana"/>
              <a:ea typeface="Verdana"/>
              <a:cs typeface="Verdana"/>
            </a:rPr>
            <a:t>Arbetstidsschema på https://intra.kth.se/anstallning/anstallningsvillkor </a:t>
          </a:r>
          <a:r>
            <a:rPr lang="en-US" sz="1000" b="0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för att se normalarbetstid för procentsatser av deltidsanställning.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Normalarbetstiden för veckor med helgdagar och klämdagar är korrekt ifyllda på arket, annars kan detta justeras.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Arbetad tid</a:t>
          </a:r>
          <a:r>
            <a:rPr lang="en-US" sz="1000" b="1" i="1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Här beräknas hur många timmar du har arbetat. Visas i timmar och minuter.      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  </a:t>
          </a: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Enkel övertid: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Detta är beordrad övertid enligt nedan.</a:t>
          </a:r>
        </a:p>
        <a:p>
          <a:pPr algn="l" rtl="0">
            <a:defRPr sz="1000"/>
          </a:pPr>
          <a:r>
            <a:rPr lang="en-US" sz="1000" b="0" i="0">
              <a:effectLst/>
              <a:latin typeface="Verdana" charset="0"/>
              <a:ea typeface="Verdana" charset="0"/>
              <a:cs typeface="Verdana" charset="0"/>
            </a:rPr>
            <a:t>Enkel övertid avses övertidsarbete på annan tid än den som enligt nedan är kvalificerad övertid, efter att man fullgjort sina ordinarie åtta timmar.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Skriv in om den arbetade tiden ska räknas som enkel övertid.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Kvalificerad övertid: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Detta är beordrad övertid enligt nedan.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Vardagar: 22.00-06.00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Vanlig helg: fredag 19:00 - måndag 07:00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Andra helger: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mellan klockan 19.00 på dag före Trettondag Jul, Första Maj, Kristi Himmelsfärds dag eller Nationaldagen och klockan 07.00 närmast följande vardag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mellan klockan 19.00 på Skärtorsdagen och klockan 07.00 på dagen efter Annandag Påsk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mellan klockan 19.00 på dag före pingstafton, midsommarafton, julafton eller nyårsafton och klockan 07.00 på vardag närmast efter helgdagsafton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Skriv in om den arbetade tiden ska räknas som kvalificerad övertid.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Flex: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Här beräknas ditt flex för den aktuella dagen. Visas i timmar och minuter.</a:t>
          </a: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Summering</a:t>
          </a: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Totalt denna vecka: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Här beräknas summorna för de olika kolumnerna.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Saldo från föregående vecka: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Här är saldo från föregående veckor införda för övertid och flex.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Uttag i pengar: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Denna används för att skriva in hur många timmar av övertidssaldot som ska tas ut i pengar.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Ifylles endast de veckor man valt att ta ut övertid, annars summeras den aktuella veckans övertid till respektive övertidssaldo. 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Saldot för enkel och kvalificerad övertid minskas i motsvarande mån (1:1). Anges i timmar och minuter. </a:t>
          </a:r>
        </a:p>
        <a:p>
          <a:pPr algn="l" rtl="0">
            <a:defRPr sz="1000"/>
          </a:pPr>
          <a:r>
            <a:rPr lang="en-US" sz="1000" b="0" i="1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Anmärkning: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tar man ut övertid i pengar skall en blankett fyllas i.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Överfört till flextid: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Denna används för att föra över övertid till flexsaldot.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Ifylles endast de veckor man valt att ta ut övertid, annars summeras den aktuella veckans övertid till respektive övertidssaldo.         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Överföring från enkel övertid ger 1,5 x antal timmar vid överföring till flexsaldot och 2 x vid kvalificerad övertid.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Saldo till nästa vecka: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Här beräknas saldo för övertid och flex som överförs till nästa vecka.</a:t>
          </a: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Anteckningar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Här kan du skriva om du vill förklara något i din tidsredovisning.</a:t>
          </a:r>
          <a:endParaRPr lang="en-US" sz="1000" b="1" i="0" strike="noStrike">
            <a:solidFill>
              <a:srgbClr val="0000D4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</xdr:txBody>
    </xdr:sp>
    <xdr:clientData/>
  </xdr:twoCellAnchor>
  <xdr:twoCellAnchor>
    <xdr:from>
      <xdr:col>4</xdr:col>
      <xdr:colOff>711200</xdr:colOff>
      <xdr:row>15</xdr:row>
      <xdr:rowOff>88900</xdr:rowOff>
    </xdr:from>
    <xdr:to>
      <xdr:col>4</xdr:col>
      <xdr:colOff>736600</xdr:colOff>
      <xdr:row>15</xdr:row>
      <xdr:rowOff>88900</xdr:rowOff>
    </xdr:to>
    <xdr:sp macro="" textlink="">
      <xdr:nvSpPr>
        <xdr:cNvPr id="11594" name="Line 24">
          <a:extLst>
            <a:ext uri="{FF2B5EF4-FFF2-40B4-BE49-F238E27FC236}">
              <a16:creationId xmlns:a16="http://schemas.microsoft.com/office/drawing/2014/main" id="{00000000-0008-0000-0000-00004A2D0000}"/>
            </a:ext>
          </a:extLst>
        </xdr:cNvPr>
        <xdr:cNvSpPr>
          <a:spLocks noChangeShapeType="1"/>
        </xdr:cNvSpPr>
      </xdr:nvSpPr>
      <xdr:spPr bwMode="auto">
        <a:xfrm>
          <a:off x="4521200" y="3708400"/>
          <a:ext cx="25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</xdr:spPr>
      <xdr:txBody>
        <a:bodyPr vertOverflow="clip" wrap="square" lIns="18288" tIns="0" rIns="0" bIns="0" rtlCol="0" anchor="ctr" upright="1"/>
        <a:lstStyle/>
        <a:p>
          <a:pPr algn="ctr"/>
          <a:endParaRPr lang="en-US"/>
        </a:p>
      </xdr:txBody>
    </xdr:sp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178093</xdr:colOff>
      <xdr:row>7</xdr:row>
      <xdr:rowOff>235731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00000000-0008-0000-0000-000006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62808" y="884115"/>
          <a:ext cx="852170" cy="9537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614680</xdr:colOff>
      <xdr:row>14</xdr:row>
      <xdr:rowOff>50800</xdr:rowOff>
    </xdr:from>
    <xdr:to>
      <xdr:col>16</xdr:col>
      <xdr:colOff>294640</xdr:colOff>
      <xdr:row>45</xdr:row>
      <xdr:rowOff>40640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</xdr:col>
      <xdr:colOff>30480</xdr:colOff>
      <xdr:row>14</xdr:row>
      <xdr:rowOff>132080</xdr:rowOff>
    </xdr:from>
    <xdr:ext cx="1026160" cy="246221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290320" y="2570480"/>
          <a:ext cx="1026160" cy="2462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000" b="1"/>
            <a:t>Arbetstid</a:t>
          </a:r>
          <a:r>
            <a:rPr lang="en-US" sz="1000" b="1" baseline="0"/>
            <a:t> (h)</a:t>
          </a:r>
          <a:endParaRPr lang="en-US" sz="1000" b="1"/>
        </a:p>
      </xdr:txBody>
    </xdr:sp>
    <xdr:clientData/>
  </xdr:oneCellAnchor>
  <xdr:twoCellAnchor>
    <xdr:from>
      <xdr:col>14</xdr:col>
      <xdr:colOff>302146</xdr:colOff>
      <xdr:row>14</xdr:row>
      <xdr:rowOff>89188</xdr:rowOff>
    </xdr:from>
    <xdr:to>
      <xdr:col>16</xdr:col>
      <xdr:colOff>154826</xdr:colOff>
      <xdr:row>16</xdr:row>
      <xdr:rowOff>10289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8361124" y="2549123"/>
          <a:ext cx="863159" cy="2524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000" b="1"/>
            <a:t>Flexsaldo</a:t>
          </a:r>
          <a:r>
            <a:rPr lang="en-US" sz="1000" b="1" baseline="0"/>
            <a:t> (h)</a:t>
          </a:r>
          <a:endParaRPr lang="en-US" sz="10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0.4948</cdr:x>
      <cdr:y>0.95697</cdr:y>
    </cdr:from>
    <cdr:to>
      <cdr:x>0.55925</cdr:x>
      <cdr:y>0.99293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836160" y="6553200"/>
          <a:ext cx="629920" cy="2462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000" b="1" baseline="0"/>
            <a:t>Vecka</a:t>
          </a:r>
          <a:endParaRPr lang="en-US" sz="10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355600</xdr:colOff>
      <xdr:row>13</xdr:row>
      <xdr:rowOff>71120</xdr:rowOff>
    </xdr:from>
    <xdr:to>
      <xdr:col>16</xdr:col>
      <xdr:colOff>599440</xdr:colOff>
      <xdr:row>46</xdr:row>
      <xdr:rowOff>10160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355600</xdr:colOff>
      <xdr:row>13</xdr:row>
      <xdr:rowOff>10160</xdr:rowOff>
    </xdr:from>
    <xdr:to>
      <xdr:col>2</xdr:col>
      <xdr:colOff>579120</xdr:colOff>
      <xdr:row>14</xdr:row>
      <xdr:rowOff>132080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894080" y="2286000"/>
          <a:ext cx="944880" cy="2844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000" b="1"/>
            <a:t>Klockslag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48559</xdr:colOff>
      <xdr:row>2</xdr:row>
      <xdr:rowOff>159124</xdr:rowOff>
    </xdr:from>
    <xdr:to>
      <xdr:col>3</xdr:col>
      <xdr:colOff>169524</xdr:colOff>
      <xdr:row>8</xdr:row>
      <xdr:rowOff>31158</xdr:rowOff>
    </xdr:to>
    <xdr:pic>
      <xdr:nvPicPr>
        <xdr:cNvPr id="222225" name="Picture 10">
          <a:extLst>
            <a:ext uri="{FF2B5EF4-FFF2-40B4-BE49-F238E27FC236}">
              <a16:creationId xmlns:a16="http://schemas.microsoft.com/office/drawing/2014/main" id="{00000000-0008-0000-3800-00001164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28588" y="629771"/>
          <a:ext cx="1319995" cy="128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88900</xdr:colOff>
      <xdr:row>5</xdr:row>
      <xdr:rowOff>139700</xdr:rowOff>
    </xdr:from>
    <xdr:to>
      <xdr:col>6</xdr:col>
      <xdr:colOff>101600</xdr:colOff>
      <xdr:row>10</xdr:row>
      <xdr:rowOff>25400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88900" y="965200"/>
          <a:ext cx="5803900" cy="711200"/>
        </a:xfrm>
        <a:prstGeom prst="rect">
          <a:avLst/>
        </a:prstGeom>
        <a:solidFill>
          <a:srgbClr val="C0504D"/>
        </a:solidFill>
        <a:ln/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en-US" sz="1600"/>
            <a:t>Dessa värden används internt i tidsarket.</a:t>
          </a:r>
        </a:p>
        <a:p>
          <a:pPr algn="ctr"/>
          <a:r>
            <a:rPr lang="en-US" sz="1600"/>
            <a:t>Ändra</a:t>
          </a:r>
          <a:r>
            <a:rPr lang="en-US" sz="1600" baseline="0"/>
            <a:t> dem inte!</a:t>
          </a:r>
          <a:endParaRPr lang="en-US" sz="16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88900</xdr:colOff>
      <xdr:row>12</xdr:row>
      <xdr:rowOff>0</xdr:rowOff>
    </xdr:from>
    <xdr:to>
      <xdr:col>16</xdr:col>
      <xdr:colOff>266700</xdr:colOff>
      <xdr:row>20</xdr:row>
      <xdr:rowOff>101600</xdr:rowOff>
    </xdr:to>
    <xdr:sp macro="" textlink="">
      <xdr:nvSpPr>
        <xdr:cNvPr id="1030" name="Rectangle 6">
          <a:extLst>
            <a:ext uri="{FF2B5EF4-FFF2-40B4-BE49-F238E27FC236}">
              <a16:creationId xmlns:a16="http://schemas.microsoft.com/office/drawing/2014/main" id="{00000000-0008-0000-3A00-000006040000}"/>
            </a:ext>
          </a:extLst>
        </xdr:cNvPr>
        <xdr:cNvSpPr>
          <a:spLocks noChangeArrowheads="1"/>
        </xdr:cNvSpPr>
      </xdr:nvSpPr>
      <xdr:spPr bwMode="auto">
        <a:xfrm>
          <a:off x="88900" y="2463800"/>
          <a:ext cx="11087100" cy="1422400"/>
        </a:xfrm>
        <a:prstGeom prst="rect">
          <a:avLst/>
        </a:prstGeom>
        <a:solidFill>
          <a:srgbClr val="C0504D"/>
        </a:solidFill>
        <a:ln>
          <a:headEnd/>
          <a:tailEnd/>
        </a:ln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wrap="square" lIns="64008" tIns="45720" rIns="0" bIns="0" anchor="ctr" upright="1"/>
        <a:lstStyle/>
        <a:p>
          <a:pPr algn="ctr" rtl="0">
            <a:defRPr sz="1000"/>
          </a:pPr>
          <a:r>
            <a:rPr lang="en-US" sz="2400" b="0" i="0" strike="noStrike">
              <a:solidFill>
                <a:schemeClr val="bg1"/>
              </a:solidFill>
              <a:latin typeface="Verdana"/>
              <a:ea typeface="Verdana"/>
              <a:cs typeface="Verdana"/>
            </a:rPr>
            <a:t>Dessa data är beräknade och används </a:t>
          </a:r>
        </a:p>
        <a:p>
          <a:pPr algn="ctr" rtl="0">
            <a:defRPr sz="1000"/>
          </a:pPr>
          <a:r>
            <a:rPr lang="en-US" sz="2400" b="0" i="0" strike="noStrike">
              <a:solidFill>
                <a:schemeClr val="bg1"/>
              </a:solidFill>
              <a:latin typeface="Verdana"/>
              <a:ea typeface="Verdana"/>
              <a:cs typeface="Verdana"/>
            </a:rPr>
            <a:t>internt i tidsarket.</a:t>
          </a:r>
        </a:p>
        <a:p>
          <a:pPr algn="ctr" rtl="0">
            <a:defRPr sz="1000"/>
          </a:pPr>
          <a:r>
            <a:rPr lang="en-US" sz="2400" b="0" i="0" strike="noStrike">
              <a:solidFill>
                <a:schemeClr val="bg1"/>
              </a:solidFill>
              <a:latin typeface="Verdana"/>
              <a:ea typeface="Verdana"/>
              <a:cs typeface="Verdana"/>
            </a:rPr>
            <a:t>Ändra dem inte!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9525</xdr:colOff>
      <xdr:row>5</xdr:row>
      <xdr:rowOff>139700</xdr:rowOff>
    </xdr:from>
    <xdr:to>
      <xdr:col>24</xdr:col>
      <xdr:colOff>158750</xdr:colOff>
      <xdr:row>16</xdr:row>
      <xdr:rowOff>53975</xdr:rowOff>
    </xdr:to>
    <xdr:sp macro="" textlink="">
      <xdr:nvSpPr>
        <xdr:cNvPr id="3" name="Rectangle 6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>
          <a:spLocks noChangeArrowheads="1"/>
        </xdr:cNvSpPr>
      </xdr:nvSpPr>
      <xdr:spPr bwMode="auto">
        <a:xfrm>
          <a:off x="7067550" y="1149350"/>
          <a:ext cx="4406900" cy="1695450"/>
        </a:xfrm>
        <a:prstGeom prst="rect">
          <a:avLst/>
        </a:prstGeom>
        <a:solidFill>
          <a:srgbClr val="C0504D"/>
        </a:solidFill>
        <a:ln>
          <a:headEnd/>
          <a:tailEnd/>
        </a:ln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wrap="square" lIns="64008" tIns="45720" rIns="0" bIns="0" anchor="ctr" upright="1"/>
        <a:lstStyle/>
        <a:p>
          <a:pPr algn="ctr" rtl="0">
            <a:defRPr sz="1000"/>
          </a:pPr>
          <a:r>
            <a:rPr lang="en-US" sz="2400" b="0" i="0" strike="noStrike">
              <a:solidFill>
                <a:schemeClr val="bg1"/>
              </a:solidFill>
              <a:latin typeface="Verdana"/>
              <a:ea typeface="Verdana"/>
              <a:cs typeface="Verdana"/>
            </a:rPr>
            <a:t>Dessa data är beräknade och används </a:t>
          </a:r>
        </a:p>
        <a:p>
          <a:pPr algn="ctr" rtl="0">
            <a:defRPr sz="1000"/>
          </a:pPr>
          <a:r>
            <a:rPr lang="en-US" sz="2400" b="0" i="0" strike="noStrike">
              <a:solidFill>
                <a:schemeClr val="bg1"/>
              </a:solidFill>
              <a:latin typeface="Verdana"/>
              <a:ea typeface="Verdana"/>
              <a:cs typeface="Verdana"/>
            </a:rPr>
            <a:t>internt i tidsarket.</a:t>
          </a:r>
        </a:p>
        <a:p>
          <a:pPr algn="ctr" rtl="0">
            <a:defRPr sz="1000"/>
          </a:pPr>
          <a:r>
            <a:rPr lang="en-US" sz="2400" b="0" i="0" strike="noStrike">
              <a:solidFill>
                <a:schemeClr val="bg1"/>
              </a:solidFill>
              <a:latin typeface="Verdana"/>
              <a:ea typeface="Verdana"/>
              <a:cs typeface="Verdana"/>
            </a:rPr>
            <a:t>Ändra dem inte!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intra.kth.se/anstallning/anstallningsvillkor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>
    <pageSetUpPr fitToPage="1"/>
  </sheetPr>
  <dimension ref="A1:AN185"/>
  <sheetViews>
    <sheetView showGridLines="0" tabSelected="1" topLeftCell="B1" zoomScaleNormal="100" zoomScalePageLayoutView="90" workbookViewId="0">
      <selection activeCell="C14" sqref="C14:K14"/>
    </sheetView>
  </sheetViews>
  <sheetFormatPr defaultColWidth="11" defaultRowHeight="12.75" x14ac:dyDescent="0.2"/>
  <cols>
    <col min="1" max="1" width="6" customWidth="1"/>
    <col min="2" max="2" width="10.5" customWidth="1"/>
    <col min="3" max="3" width="8.125" customWidth="1"/>
    <col min="4" max="4" width="13.875" customWidth="1"/>
    <col min="5" max="5" width="8.125" customWidth="1"/>
    <col min="6" max="6" width="12.375" customWidth="1"/>
    <col min="7" max="15" width="6.875" customWidth="1"/>
    <col min="16" max="16" width="5.875" customWidth="1"/>
    <col min="17" max="17" width="12" customWidth="1"/>
  </cols>
  <sheetData>
    <row r="1" spans="1:40" ht="12.95" customHeight="1" x14ac:dyDescent="0.2">
      <c r="A1" s="82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3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ht="18.95" customHeight="1" x14ac:dyDescent="0.2">
      <c r="A2" s="82"/>
      <c r="B2" s="54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ht="18.95" customHeight="1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ht="18.95" customHeight="1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18.95" customHeight="1" x14ac:dyDescent="0.2">
      <c r="A5" s="82"/>
      <c r="B5" s="53"/>
      <c r="I5" s="2"/>
      <c r="J5" s="2"/>
      <c r="K5" s="2"/>
      <c r="M5" s="2"/>
      <c r="N5" s="2"/>
      <c r="O5" s="2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8.95" customHeight="1" x14ac:dyDescent="0.2">
      <c r="A6" s="82"/>
      <c r="B6" s="53"/>
      <c r="C6" s="7"/>
      <c r="I6" s="2"/>
      <c r="J6" s="2"/>
      <c r="K6" s="2"/>
      <c r="M6" s="2"/>
      <c r="N6" s="2"/>
      <c r="O6" s="2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8.95" customHeight="1" x14ac:dyDescent="0.2">
      <c r="A7" s="82"/>
      <c r="B7" s="53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8.95" customHeight="1" x14ac:dyDescent="0.2">
      <c r="A8" s="82"/>
      <c r="B8" s="53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8.95" customHeight="1" x14ac:dyDescent="0.2">
      <c r="A9" s="82"/>
      <c r="B9" s="53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22.5" x14ac:dyDescent="0.3">
      <c r="A10" s="82"/>
      <c r="B10" s="53"/>
      <c r="C10" s="209" t="str">
        <f>CONCATENATE("Tidrapport ",År)</f>
        <v>Tidrapport 2026</v>
      </c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ht="18.95" customHeight="1" x14ac:dyDescent="0.2">
      <c r="A11" s="82"/>
      <c r="B11" s="53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ht="18.95" customHeight="1" thickBot="1" x14ac:dyDescent="0.25">
      <c r="A12" s="82"/>
      <c r="B12" s="53"/>
      <c r="Q12" s="5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18.95" customHeight="1" x14ac:dyDescent="0.2">
      <c r="A13" s="82"/>
      <c r="B13" s="53"/>
      <c r="C13" s="259" t="s">
        <v>61</v>
      </c>
      <c r="D13" s="260"/>
      <c r="E13" s="260"/>
      <c r="F13" s="260"/>
      <c r="G13" s="260"/>
      <c r="H13" s="260"/>
      <c r="I13" s="260"/>
      <c r="J13" s="260"/>
      <c r="K13" s="261"/>
      <c r="L13" s="247" t="s">
        <v>83</v>
      </c>
      <c r="M13" s="248"/>
      <c r="N13" s="248"/>
      <c r="O13" s="248"/>
      <c r="P13" s="249"/>
      <c r="Q13" s="5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ht="18.95" customHeight="1" x14ac:dyDescent="0.2">
      <c r="A14" s="82"/>
      <c r="B14" s="53"/>
      <c r="C14" s="262" t="s">
        <v>95</v>
      </c>
      <c r="D14" s="263"/>
      <c r="E14" s="263"/>
      <c r="F14" s="263"/>
      <c r="G14" s="263"/>
      <c r="H14" s="263"/>
      <c r="I14" s="263"/>
      <c r="J14" s="263"/>
      <c r="K14" s="264"/>
      <c r="L14" s="250"/>
      <c r="M14" s="251"/>
      <c r="N14" s="251"/>
      <c r="O14" s="251"/>
      <c r="P14" s="252"/>
      <c r="Q14" s="5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ht="18.95" customHeight="1" x14ac:dyDescent="0.2">
      <c r="A15" s="82"/>
      <c r="B15" s="53"/>
      <c r="C15" s="253" t="s">
        <v>60</v>
      </c>
      <c r="D15" s="254"/>
      <c r="E15" s="254"/>
      <c r="F15" s="255"/>
      <c r="G15" s="256" t="s">
        <v>9</v>
      </c>
      <c r="H15" s="257"/>
      <c r="I15" s="257"/>
      <c r="J15" s="257"/>
      <c r="K15" s="258"/>
      <c r="L15" s="265" t="s">
        <v>64</v>
      </c>
      <c r="M15" s="257"/>
      <c r="N15" s="257"/>
      <c r="O15" s="257"/>
      <c r="P15" s="266"/>
      <c r="Q15" s="5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ht="18.95" customHeight="1" thickBot="1" x14ac:dyDescent="0.25">
      <c r="A16" s="82"/>
      <c r="B16" s="53"/>
      <c r="C16" s="242"/>
      <c r="D16" s="243"/>
      <c r="E16" s="243"/>
      <c r="F16" s="243"/>
      <c r="G16" s="242"/>
      <c r="H16" s="243"/>
      <c r="I16" s="243"/>
      <c r="J16" s="243"/>
      <c r="K16" s="244"/>
      <c r="L16" s="245"/>
      <c r="M16" s="243"/>
      <c r="N16" s="243"/>
      <c r="O16" s="243"/>
      <c r="P16" s="246"/>
      <c r="Q16" s="5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ht="18.95" customHeight="1" x14ac:dyDescent="0.2">
      <c r="A17" s="82"/>
      <c r="B17" s="53"/>
      <c r="C17" s="271" t="s">
        <v>123</v>
      </c>
      <c r="D17" s="272"/>
      <c r="E17" s="281" t="s">
        <v>3</v>
      </c>
      <c r="F17" s="261"/>
      <c r="G17" s="275" t="s">
        <v>34</v>
      </c>
      <c r="H17" s="276"/>
      <c r="I17" s="276"/>
      <c r="J17" s="276"/>
      <c r="K17" s="277"/>
      <c r="L17" s="282" t="s">
        <v>35</v>
      </c>
      <c r="M17" s="260"/>
      <c r="N17" s="260"/>
      <c r="O17" s="260"/>
      <c r="P17" s="283"/>
      <c r="Q17" s="5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ht="24" customHeight="1" thickBot="1" x14ac:dyDescent="0.25">
      <c r="A18" s="82"/>
      <c r="B18" s="53"/>
      <c r="C18" s="273"/>
      <c r="D18" s="274"/>
      <c r="E18" s="267"/>
      <c r="F18" s="268"/>
      <c r="G18" s="278"/>
      <c r="H18" s="279"/>
      <c r="I18" s="279"/>
      <c r="J18" s="279"/>
      <c r="K18" s="280"/>
      <c r="L18" s="267"/>
      <c r="M18" s="269"/>
      <c r="N18" s="269"/>
      <c r="O18" s="269"/>
      <c r="P18" s="270"/>
      <c r="Q18" s="5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8.95" customHeight="1" x14ac:dyDescent="0.2">
      <c r="A19" s="82"/>
      <c r="B19" s="53"/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ht="18.95" customHeight="1" x14ac:dyDescent="0.2">
      <c r="A20" s="82"/>
      <c r="B20" s="53"/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ht="14.25" x14ac:dyDescent="0.2">
      <c r="A22" s="82"/>
      <c r="B22" s="53"/>
      <c r="M22" s="116"/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x14ac:dyDescent="0.2">
      <c r="A23" s="82"/>
      <c r="B23" s="53"/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x14ac:dyDescent="0.2">
      <c r="A24" s="82"/>
      <c r="B24" s="5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I25" s="117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x14ac:dyDescent="0.2">
      <c r="A27" s="82"/>
      <c r="B27" s="53"/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x14ac:dyDescent="0.2">
      <c r="A28" s="82"/>
      <c r="B28" s="53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x14ac:dyDescent="0.2">
      <c r="A29" s="82"/>
      <c r="B29" s="53"/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x14ac:dyDescent="0.2">
      <c r="A30" s="82"/>
      <c r="B30" s="53"/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x14ac:dyDescent="0.2">
      <c r="A31" s="82"/>
      <c r="B31" s="5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Q32" s="5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x14ac:dyDescent="0.2">
      <c r="A33" s="82"/>
      <c r="B33" s="53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x14ac:dyDescent="0.2">
      <c r="A34" s="82"/>
      <c r="B34" s="53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x14ac:dyDescent="0.2">
      <c r="A35" s="82"/>
      <c r="B35" s="5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">
      <c r="A36" s="82"/>
      <c r="B36" s="53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x14ac:dyDescent="0.2">
      <c r="A37" s="82"/>
      <c r="B37" s="5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x14ac:dyDescent="0.2">
      <c r="A38" s="82"/>
      <c r="B38" s="53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x14ac:dyDescent="0.2">
      <c r="A39" s="82"/>
      <c r="B39" s="5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">
      <c r="A40" s="82"/>
      <c r="B40" s="53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x14ac:dyDescent="0.2">
      <c r="A41" s="82"/>
      <c r="B41" s="53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x14ac:dyDescent="0.2">
      <c r="A42" s="82"/>
      <c r="B42" s="53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x14ac:dyDescent="0.2">
      <c r="A43" s="82"/>
      <c r="B43" s="53"/>
      <c r="O43" s="29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x14ac:dyDescent="0.2">
      <c r="A44" s="82"/>
      <c r="B44" s="53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x14ac:dyDescent="0.2">
      <c r="A45" s="82"/>
      <c r="B45" s="53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x14ac:dyDescent="0.2">
      <c r="A46" s="82"/>
      <c r="B46" s="53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O57" s="7"/>
      <c r="P57" s="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O58" s="7"/>
      <c r="P58" s="7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O59" s="7"/>
      <c r="P59" s="7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O60" s="7"/>
      <c r="P60" s="7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O61" s="7"/>
      <c r="P61" s="7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O62" s="7"/>
      <c r="P62" s="7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O63" s="7"/>
      <c r="P63" s="7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Q75" s="5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Q76" s="5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Q77" s="5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Q78" s="5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Q79" s="5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Q80" s="5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Q81" s="5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Q82" s="5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53"/>
      <c r="Q85" s="5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53"/>
      <c r="Q86" s="5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53"/>
      <c r="Q87" s="5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53"/>
      <c r="Q88" s="5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53"/>
      <c r="Q89" s="5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53"/>
      <c r="Q90" s="5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53"/>
      <c r="Q91" s="5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53"/>
      <c r="Q92" s="5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53"/>
      <c r="Q93" s="5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53"/>
      <c r="Q94" s="5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53"/>
      <c r="C95" s="29"/>
      <c r="Q95" s="5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53"/>
      <c r="D96" s="120"/>
      <c r="Q96" s="5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53"/>
      <c r="Q97" s="5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53"/>
      <c r="Q98" s="5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53"/>
      <c r="Q99" s="5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53"/>
      <c r="Q100" s="5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53"/>
      <c r="Q101" s="5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53"/>
      <c r="Q102" s="5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53"/>
      <c r="C103" s="220"/>
      <c r="Q103" s="5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53"/>
      <c r="Q104" s="5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53"/>
      <c r="Q105" s="5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53"/>
      <c r="Q106" s="5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53"/>
      <c r="Q107" s="5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53"/>
      <c r="C108" s="221" t="s">
        <v>127</v>
      </c>
      <c r="Q108" s="5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53"/>
      <c r="C109" s="221" t="s">
        <v>128</v>
      </c>
      <c r="Q109" s="5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53"/>
      <c r="C110" s="240" t="s">
        <v>129</v>
      </c>
      <c r="D110" s="239"/>
      <c r="E110" s="239"/>
      <c r="F110" s="239"/>
      <c r="Q110" s="5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53"/>
      <c r="Q111" s="5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70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80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  <row r="123" spans="1:40" x14ac:dyDescent="0.2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</row>
    <row r="124" spans="1:40" x14ac:dyDescent="0.2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</row>
    <row r="125" spans="1:40" x14ac:dyDescent="0.2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</row>
    <row r="126" spans="1:40" x14ac:dyDescent="0.2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</row>
    <row r="127" spans="1:40" x14ac:dyDescent="0.2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</row>
    <row r="128" spans="1:40" x14ac:dyDescent="0.2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</row>
    <row r="129" spans="1:40" x14ac:dyDescent="0.2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</row>
    <row r="130" spans="1:40" x14ac:dyDescent="0.2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</row>
    <row r="131" spans="1:40" x14ac:dyDescent="0.2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</row>
    <row r="132" spans="1:40" x14ac:dyDescent="0.2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</row>
    <row r="133" spans="1:40" x14ac:dyDescent="0.2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</row>
    <row r="134" spans="1:40" x14ac:dyDescent="0.2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</row>
    <row r="135" spans="1:40" x14ac:dyDescent="0.2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</row>
    <row r="136" spans="1:40" x14ac:dyDescent="0.2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</row>
    <row r="137" spans="1:40" x14ac:dyDescent="0.2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</row>
    <row r="138" spans="1:40" x14ac:dyDescent="0.2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</row>
    <row r="139" spans="1:40" x14ac:dyDescent="0.2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</row>
    <row r="140" spans="1:40" x14ac:dyDescent="0.2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</row>
    <row r="141" spans="1:40" x14ac:dyDescent="0.2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</row>
    <row r="142" spans="1:40" x14ac:dyDescent="0.2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</row>
    <row r="143" spans="1:40" x14ac:dyDescent="0.2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</row>
    <row r="144" spans="1:40" x14ac:dyDescent="0.2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</row>
    <row r="145" spans="1:40" x14ac:dyDescent="0.2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</row>
    <row r="146" spans="1:40" x14ac:dyDescent="0.2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</row>
    <row r="147" spans="1:40" x14ac:dyDescent="0.2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</row>
    <row r="148" spans="1:40" x14ac:dyDescent="0.2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</row>
    <row r="149" spans="1:40" x14ac:dyDescent="0.2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</row>
    <row r="150" spans="1:40" x14ac:dyDescent="0.2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</row>
    <row r="151" spans="1:40" x14ac:dyDescent="0.2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</row>
    <row r="152" spans="1:40" x14ac:dyDescent="0.2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</row>
    <row r="153" spans="1:40" x14ac:dyDescent="0.2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</row>
    <row r="154" spans="1:40" x14ac:dyDescent="0.2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</row>
    <row r="155" spans="1:40" x14ac:dyDescent="0.2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</row>
    <row r="156" spans="1:40" x14ac:dyDescent="0.2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</row>
    <row r="157" spans="1:40" x14ac:dyDescent="0.2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</row>
    <row r="158" spans="1:40" x14ac:dyDescent="0.2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</row>
    <row r="159" spans="1:40" x14ac:dyDescent="0.2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</row>
    <row r="160" spans="1:40" x14ac:dyDescent="0.2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</row>
    <row r="161" spans="1:40" x14ac:dyDescent="0.2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</row>
    <row r="162" spans="1:40" x14ac:dyDescent="0.2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</row>
    <row r="163" spans="1:40" x14ac:dyDescent="0.2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</row>
    <row r="164" spans="1:40" x14ac:dyDescent="0.2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</row>
    <row r="165" spans="1:40" x14ac:dyDescent="0.2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</row>
    <row r="166" spans="1:40" x14ac:dyDescent="0.2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</row>
    <row r="167" spans="1:40" x14ac:dyDescent="0.2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</row>
    <row r="168" spans="1:40" x14ac:dyDescent="0.2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</row>
    <row r="169" spans="1:40" x14ac:dyDescent="0.2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</row>
    <row r="170" spans="1:40" x14ac:dyDescent="0.2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</row>
    <row r="171" spans="1:40" x14ac:dyDescent="0.2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</row>
    <row r="172" spans="1:40" x14ac:dyDescent="0.2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</row>
    <row r="173" spans="1:40" x14ac:dyDescent="0.2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</row>
    <row r="174" spans="1:40" x14ac:dyDescent="0.2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</row>
    <row r="175" spans="1:40" x14ac:dyDescent="0.2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</row>
    <row r="176" spans="1:40" x14ac:dyDescent="0.2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</row>
    <row r="177" spans="1:40" x14ac:dyDescent="0.2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</row>
    <row r="178" spans="1:40" x14ac:dyDescent="0.2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</row>
    <row r="179" spans="1:40" x14ac:dyDescent="0.2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</row>
    <row r="180" spans="1:40" x14ac:dyDescent="0.2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</row>
    <row r="181" spans="1:40" x14ac:dyDescent="0.2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</row>
    <row r="182" spans="1:40" x14ac:dyDescent="0.2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</row>
    <row r="183" spans="1:40" x14ac:dyDescent="0.2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</row>
    <row r="184" spans="1:40" x14ac:dyDescent="0.2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</row>
    <row r="185" spans="1:40" x14ac:dyDescent="0.2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</row>
  </sheetData>
  <mergeCells count="17">
    <mergeCell ref="E18:F18"/>
    <mergeCell ref="L18:P18"/>
    <mergeCell ref="C17:D18"/>
    <mergeCell ref="G17:K17"/>
    <mergeCell ref="G18:K18"/>
    <mergeCell ref="E17:F17"/>
    <mergeCell ref="L17:P17"/>
    <mergeCell ref="C16:F16"/>
    <mergeCell ref="G16:K16"/>
    <mergeCell ref="L16:P16"/>
    <mergeCell ref="L13:P13"/>
    <mergeCell ref="L14:P14"/>
    <mergeCell ref="C15:F15"/>
    <mergeCell ref="G15:K15"/>
    <mergeCell ref="C13:K13"/>
    <mergeCell ref="C14:K14"/>
    <mergeCell ref="L15:P15"/>
  </mergeCells>
  <phoneticPr fontId="4" type="noConversion"/>
  <hyperlinks>
    <hyperlink ref="C110:F110" r:id="rId1" display="http://intra.kth.se/anstallning/anstallningsvillkor" xr:uid="{00000000-0004-0000-0000-000000000000}"/>
  </hyperlinks>
  <printOptions horizontalCentered="1"/>
  <pageMargins left="0.39000000000000007" right="0.39000000000000007" top="0.31" bottom="0.59" header="0.25" footer="0.57000000000000006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10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62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3" width="7.625" style="2" customWidth="1"/>
    <col min="14" max="14" width="7.125" style="2" customWidth="1"/>
    <col min="15" max="15" width="7.62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57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6</v>
      </c>
      <c r="F12" s="286"/>
      <c r="G12" s="350" t="str">
        <f>TEXT(firstday+(E12*7-10),format) &amp; " - " &amp; TEXT(firstday+(E12*7-4),format)</f>
        <v>2 februari - 8 februari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2 feb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3 feb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4 feb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5 feb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6 feb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7 feb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8 feb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5'!N30</f>
        <v>0</v>
      </c>
      <c r="O27" s="51">
        <f>'v 5'!O30</f>
        <v>0</v>
      </c>
      <c r="P27" s="46">
        <f>'v 5'!P30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2 feb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3 feb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4 feb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5 feb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6 feb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7 feb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8 feb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</mergeCells>
  <phoneticPr fontId="4"/>
  <conditionalFormatting sqref="G51:H51">
    <cfRule type="expression" dxfId="479" priority="0" stopIfTrue="1">
      <formula>$S$30+$S$35+$N$20+$O$20&lt;0</formula>
    </cfRule>
  </conditionalFormatting>
  <conditionalFormatting sqref="M50">
    <cfRule type="expression" dxfId="478" priority="1" stopIfTrue="1">
      <formula>$N$20+$S$28&lt;0</formula>
    </cfRule>
    <cfRule type="expression" dxfId="477" priority="2" stopIfTrue="1">
      <formula>$S$30&lt;0</formula>
    </cfRule>
  </conditionalFormatting>
  <conditionalFormatting sqref="M52">
    <cfRule type="expression" dxfId="476" priority="3" stopIfTrue="1">
      <formula>$N$20+$S$33&lt;0</formula>
    </cfRule>
    <cfRule type="expression" dxfId="475" priority="4" stopIfTrue="1">
      <formula>$S$35&lt;0</formula>
    </cfRule>
  </conditionalFormatting>
  <conditionalFormatting sqref="N28:N29">
    <cfRule type="expression" dxfId="474" priority="6" stopIfTrue="1">
      <formula>$N$20+$S$28&lt;0</formula>
    </cfRule>
    <cfRule type="expression" dxfId="473" priority="7" stopIfTrue="1">
      <formula>$S$30&lt;0</formula>
    </cfRule>
  </conditionalFormatting>
  <conditionalFormatting sqref="O28:O29">
    <cfRule type="expression" dxfId="472" priority="8" stopIfTrue="1">
      <formula>$O$20+$S$33&lt;0</formula>
    </cfRule>
    <cfRule type="expression" dxfId="471" priority="9" stopIfTrue="1">
      <formula>$S$35&lt;0</formula>
    </cfRule>
  </conditionalFormatting>
  <conditionalFormatting sqref="S14:S18">
    <cfRule type="expression" dxfId="470" priority="5" stopIfTrue="1">
      <formula>#REF!-#REF!&lt;0.01</formula>
    </cfRule>
  </conditionalFormatting>
  <dataValidations count="21">
    <dataValidation allowBlank="1" sqref="N22:N24" xr:uid="{00000000-0002-0000-0900-000000000000}"/>
    <dataValidation type="time" operator="lessThan" allowBlank="1" showErrorMessage="1" errorTitle="Fel i inmatning" error="Värdet ska vara en tidsrymd (0:00-23:59:59)" sqref="G17:G24 I17:I21" xr:uid="{00000000-0002-0000-09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0900-000002000000}">
      <formula1>0.999988425925926</formula1>
    </dataValidation>
    <dataValidation type="textLength" allowBlank="1" sqref="J17:J21" xr:uid="{00000000-0002-0000-09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09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09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09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0900-000007000000}">
      <formula1>0</formula1>
    </dataValidation>
    <dataValidation type="time" operator="lessThan" showErrorMessage="1" errorTitle="Fel i inmatning" error="Värdet ska vara en tidsrymd (0:00-23:59:59)" sqref="L17:L21" xr:uid="{00000000-0002-0000-0900-000008000000}">
      <formula1>0.999988425925926</formula1>
    </dataValidation>
    <dataValidation type="textLength" operator="lessThan" allowBlank="1" sqref="K17:K21" xr:uid="{00000000-0002-0000-0900-000009000000}">
      <formula1>50</formula1>
    </dataValidation>
    <dataValidation allowBlank="1" showInputMessage="1" showErrorMessage="1" prompt="Skriv in ej arbetad tid under arbetstid, t.ex. för ärenden" sqref="G15" xr:uid="{00000000-0002-0000-0900-00000A000000}"/>
    <dataValidation allowBlank="1" showInputMessage="1" showErrorMessage="1" prompt="Skriv in om och hur länge du jobbat hemma" sqref="H15:H16" xr:uid="{00000000-0002-0000-09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0900-00000C000000}"/>
    <dataValidation allowBlank="1" showInputMessage="1" showErrorMessage="1" promptTitle="Frånvaroorsak" prompt="Kan användas både för tid då man lämnar in en blankett (sjukdom, VAB etc.), eller träningstimme." sqref="J16" xr:uid="{00000000-0002-0000-0900-00000D000000}"/>
    <dataValidation allowBlank="1" showInputMessage="1" showErrorMessage="1" prompt="Skriv &quot;sjuk&quot; vid sjukdag som ska dras från flexsaldo, eller &quot;komp&quot; vid hel kompdag. Se kommentarerna." sqref="K15:K16" xr:uid="{00000000-0002-0000-09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0900-00000F000000}"/>
    <dataValidation allowBlank="1" showInputMessage="1" showErrorMessage="1" prompt="Skriv in beordrad enkel övertid, vilket är mellan kl 18.00-22.00 vardagar." sqref="N15:N16" xr:uid="{00000000-0002-0000-0900-000010000000}"/>
    <dataValidation allowBlank="1" showInputMessage="1" showErrorMessage="1" prompt="Skriv in beordrad kvalificerad övertid, vilket är mellan kl 22.00-06.00 vardagar eller övriga datum som ingår." sqref="O15:O16" xr:uid="{00000000-0002-0000-0900-000011000000}"/>
    <dataValidation type="time" operator="lessThanOrEqual" allowBlank="1" showErrorMessage="1" errorTitle="Fel i inmatning" error="Värdet ska vara en tid (00:00-23:59:59)" sqref="D17:E24" xr:uid="{00000000-0002-0000-09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09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09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11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12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3" width="7.625" style="2" customWidth="1"/>
    <col min="14" max="14" width="7.125" style="2" customWidth="1"/>
    <col min="15" max="15" width="7.62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7</v>
      </c>
      <c r="F12" s="286"/>
      <c r="G12" s="350" t="str">
        <f>TEXT(firstday+(E12*7-10),format) &amp; " - " &amp; TEXT(firstday+(E12*7-4),format)</f>
        <v>9 februari - 15 februari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9 feb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10 feb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11 feb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12 feb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13 feb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14 feb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15 feb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6'!N30</f>
        <v>0</v>
      </c>
      <c r="O27" s="51">
        <f>'v 6'!O30</f>
        <v>0</v>
      </c>
      <c r="P27" s="46">
        <f>'v 6'!P30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9 feb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10 feb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11 feb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12 feb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13 feb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14 feb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15 feb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H15:H16"/>
    <mergeCell ref="K15:K16"/>
    <mergeCell ref="D16:G16"/>
    <mergeCell ref="C25:D25"/>
    <mergeCell ref="L15:L16"/>
    <mergeCell ref="C33:C34"/>
    <mergeCell ref="C35:C36"/>
    <mergeCell ref="C37:C38"/>
    <mergeCell ref="C39:C40"/>
    <mergeCell ref="D40:P40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</mergeCells>
  <phoneticPr fontId="4"/>
  <conditionalFormatting sqref="G51:H51">
    <cfRule type="expression" dxfId="469" priority="0" stopIfTrue="1">
      <formula>$S$30+$S$35+$N$20+$O$20&lt;0</formula>
    </cfRule>
  </conditionalFormatting>
  <conditionalFormatting sqref="M50">
    <cfRule type="expression" dxfId="468" priority="1" stopIfTrue="1">
      <formula>$N$20+$S$28&lt;0</formula>
    </cfRule>
    <cfRule type="expression" dxfId="467" priority="2" stopIfTrue="1">
      <formula>$S$30&lt;0</formula>
    </cfRule>
  </conditionalFormatting>
  <conditionalFormatting sqref="M52">
    <cfRule type="expression" dxfId="466" priority="3" stopIfTrue="1">
      <formula>$N$20+$S$33&lt;0</formula>
    </cfRule>
    <cfRule type="expression" dxfId="465" priority="4" stopIfTrue="1">
      <formula>$S$35&lt;0</formula>
    </cfRule>
  </conditionalFormatting>
  <conditionalFormatting sqref="N28:N29">
    <cfRule type="expression" dxfId="464" priority="6" stopIfTrue="1">
      <formula>$N$20+$S$28&lt;0</formula>
    </cfRule>
    <cfRule type="expression" dxfId="463" priority="7" stopIfTrue="1">
      <formula>$S$30&lt;0</formula>
    </cfRule>
  </conditionalFormatting>
  <conditionalFormatting sqref="O28:O29">
    <cfRule type="expression" dxfId="462" priority="8" stopIfTrue="1">
      <formula>$O$20+$S$33&lt;0</formula>
    </cfRule>
    <cfRule type="expression" dxfId="461" priority="9" stopIfTrue="1">
      <formula>$S$35&lt;0</formula>
    </cfRule>
  </conditionalFormatting>
  <conditionalFormatting sqref="S14:S18">
    <cfRule type="expression" dxfId="460" priority="5" stopIfTrue="1">
      <formula>#REF!-#REF!&lt;0.01</formula>
    </cfRule>
  </conditionalFormatting>
  <dataValidations count="21">
    <dataValidation allowBlank="1" sqref="N22:N24" xr:uid="{00000000-0002-0000-0A00-000000000000}"/>
    <dataValidation type="time" operator="lessThan" allowBlank="1" showErrorMessage="1" errorTitle="Fel i inmatning" error="Värdet ska vara en tidsrymd (0:00-23:59:59)" sqref="G17:G24 I17:I21" xr:uid="{00000000-0002-0000-0A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0A00-000002000000}">
      <formula1>0.999988425925926</formula1>
    </dataValidation>
    <dataValidation type="textLength" allowBlank="1" sqref="J17:J21" xr:uid="{00000000-0002-0000-0A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0A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0A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0A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0A00-000007000000}">
      <formula1>0</formula1>
    </dataValidation>
    <dataValidation type="time" operator="lessThan" showErrorMessage="1" errorTitle="Fel i inmatning" error="Värdet ska vara en tidsrymd (0:00-23:59:59)" sqref="L17:L21" xr:uid="{00000000-0002-0000-0A00-000008000000}">
      <formula1>0.999988425925926</formula1>
    </dataValidation>
    <dataValidation type="textLength" operator="lessThan" allowBlank="1" sqref="K17:K21" xr:uid="{00000000-0002-0000-0A00-000009000000}">
      <formula1>50</formula1>
    </dataValidation>
    <dataValidation allowBlank="1" showInputMessage="1" showErrorMessage="1" prompt="Skriv in ej arbetad tid under arbetstid, t.ex. för ärenden" sqref="G15" xr:uid="{00000000-0002-0000-0A00-00000A000000}"/>
    <dataValidation allowBlank="1" showInputMessage="1" showErrorMessage="1" prompt="Skriv in om och hur länge du jobbat hemma" sqref="H15:H16" xr:uid="{00000000-0002-0000-0A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0A00-00000C000000}"/>
    <dataValidation allowBlank="1" showInputMessage="1" showErrorMessage="1" promptTitle="Frånvaroorsak" prompt="Kan användas både för tid då man lämnar in en blankett (sjukdom, VAB etc.), eller träningstimme." sqref="J16" xr:uid="{00000000-0002-0000-0A00-00000D000000}"/>
    <dataValidation allowBlank="1" showInputMessage="1" showErrorMessage="1" prompt="Skriv &quot;sjuk&quot; vid sjukdag som ska dras från flexsaldo, eller &quot;komp&quot; vid hel kompdag. Se kommentarerna." sqref="K15:K16" xr:uid="{00000000-0002-0000-0A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0A00-00000F000000}"/>
    <dataValidation allowBlank="1" showInputMessage="1" showErrorMessage="1" prompt="Skriv in beordrad enkel övertid, vilket är mellan kl 18.00-22.00 vardagar." sqref="N15:N16" xr:uid="{00000000-0002-0000-0A00-000010000000}"/>
    <dataValidation allowBlank="1" showInputMessage="1" showErrorMessage="1" prompt="Skriv in beordrad kvalificerad övertid, vilket är mellan kl 22.00-06.00 vardagar eller övriga datum som ingår." sqref="O15:O16" xr:uid="{00000000-0002-0000-0A00-000011000000}"/>
    <dataValidation type="time" operator="lessThanOrEqual" allowBlank="1" showErrorMessage="1" errorTitle="Fel i inmatning" error="Värdet ska vara en tid (00:00-23:59:59)" sqref="D17:E24" xr:uid="{00000000-0002-0000-0A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0A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0A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12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12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3" width="7.625" style="2" customWidth="1"/>
    <col min="14" max="14" width="7.125" style="2" customWidth="1"/>
    <col min="15" max="15" width="7.62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8</v>
      </c>
      <c r="F12" s="286"/>
      <c r="G12" s="350" t="str">
        <f>TEXT(firstday+(E12*7-10),format) &amp; " - " &amp; TEXT(firstday+(E12*7-4),format)</f>
        <v>16 februari - 22 februari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16 feb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17 feb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18 feb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19 feb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20 feb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21 feb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22 feb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7'!N30</f>
        <v>0</v>
      </c>
      <c r="O27" s="51">
        <f>'v 7'!O30</f>
        <v>0</v>
      </c>
      <c r="P27" s="46">
        <f>'v 7'!P30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16 feb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17 feb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18 feb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19 feb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20 feb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21 feb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22 feb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</mergeCells>
  <phoneticPr fontId="4"/>
  <conditionalFormatting sqref="G51:H51">
    <cfRule type="expression" dxfId="459" priority="0" stopIfTrue="1">
      <formula>$S$30+$S$35+$N$20+$O$20&lt;0</formula>
    </cfRule>
  </conditionalFormatting>
  <conditionalFormatting sqref="M50">
    <cfRule type="expression" dxfId="458" priority="1" stopIfTrue="1">
      <formula>$N$20+$S$28&lt;0</formula>
    </cfRule>
    <cfRule type="expression" dxfId="457" priority="2" stopIfTrue="1">
      <formula>$S$30&lt;0</formula>
    </cfRule>
  </conditionalFormatting>
  <conditionalFormatting sqref="M52">
    <cfRule type="expression" dxfId="456" priority="3" stopIfTrue="1">
      <formula>$N$20+$S$33&lt;0</formula>
    </cfRule>
    <cfRule type="expression" dxfId="455" priority="4" stopIfTrue="1">
      <formula>$S$35&lt;0</formula>
    </cfRule>
  </conditionalFormatting>
  <conditionalFormatting sqref="N28:N29">
    <cfRule type="expression" dxfId="454" priority="6" stopIfTrue="1">
      <formula>$N$20+$S$28&lt;0</formula>
    </cfRule>
    <cfRule type="expression" dxfId="453" priority="7" stopIfTrue="1">
      <formula>$S$30&lt;0</formula>
    </cfRule>
  </conditionalFormatting>
  <conditionalFormatting sqref="O28:O29">
    <cfRule type="expression" dxfId="452" priority="8" stopIfTrue="1">
      <formula>$O$20+$S$33&lt;0</formula>
    </cfRule>
    <cfRule type="expression" dxfId="451" priority="9" stopIfTrue="1">
      <formula>$S$35&lt;0</formula>
    </cfRule>
  </conditionalFormatting>
  <conditionalFormatting sqref="S14:S18">
    <cfRule type="expression" dxfId="450" priority="5" stopIfTrue="1">
      <formula>#REF!-#REF!&lt;0.01</formula>
    </cfRule>
  </conditionalFormatting>
  <dataValidations count="21">
    <dataValidation allowBlank="1" sqref="N22:N24" xr:uid="{00000000-0002-0000-0B00-000000000000}"/>
    <dataValidation type="time" operator="lessThan" allowBlank="1" showErrorMessage="1" errorTitle="Fel i inmatning" error="Värdet ska vara en tidsrymd (0:00-23:59:59)" sqref="G17:G24 I17:I21" xr:uid="{00000000-0002-0000-0B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0B00-000002000000}">
      <formula1>0.999988425925926</formula1>
    </dataValidation>
    <dataValidation type="textLength" allowBlank="1" sqref="J17:J21" xr:uid="{00000000-0002-0000-0B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0B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0B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0B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0B00-000007000000}">
      <formula1>0</formula1>
    </dataValidation>
    <dataValidation type="time" operator="lessThan" showErrorMessage="1" errorTitle="Fel i inmatning" error="Värdet ska vara en tidsrymd (0:00-23:59:59)" sqref="L17:L21" xr:uid="{00000000-0002-0000-0B00-000008000000}">
      <formula1>0.999988425925926</formula1>
    </dataValidation>
    <dataValidation type="textLength" operator="lessThan" allowBlank="1" sqref="K17:K21" xr:uid="{00000000-0002-0000-0B00-000009000000}">
      <formula1>50</formula1>
    </dataValidation>
    <dataValidation allowBlank="1" showInputMessage="1" showErrorMessage="1" prompt="Skriv in ej arbetad tid under arbetstid, t.ex. för ärenden" sqref="G15" xr:uid="{00000000-0002-0000-0B00-00000A000000}"/>
    <dataValidation allowBlank="1" showInputMessage="1" showErrorMessage="1" prompt="Skriv in om och hur länge du jobbat hemma" sqref="H15:H16" xr:uid="{00000000-0002-0000-0B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0B00-00000C000000}"/>
    <dataValidation allowBlank="1" showInputMessage="1" showErrorMessage="1" promptTitle="Frånvaroorsak" prompt="Kan användas både för tid då man lämnar in en blankett (sjukdom, VAB etc.), eller träningstimme." sqref="J16" xr:uid="{00000000-0002-0000-0B00-00000D000000}"/>
    <dataValidation allowBlank="1" showInputMessage="1" showErrorMessage="1" prompt="Skriv &quot;sjuk&quot; vid sjukdag som ska dras från flexsaldo, eller &quot;komp&quot; vid hel kompdag. Se kommentarerna." sqref="K15:K16" xr:uid="{00000000-0002-0000-0B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0B00-00000F000000}"/>
    <dataValidation allowBlank="1" showInputMessage="1" showErrorMessage="1" prompt="Skriv in beordrad enkel övertid, vilket är mellan kl 18.00-22.00 vardagar." sqref="N15:N16" xr:uid="{00000000-0002-0000-0B00-000010000000}"/>
    <dataValidation allowBlank="1" showInputMessage="1" showErrorMessage="1" prompt="Skriv in beordrad kvalificerad övertid, vilket är mellan kl 22.00-06.00 vardagar eller övriga datum som ingår." sqref="O15:O16" xr:uid="{00000000-0002-0000-0B00-000011000000}"/>
    <dataValidation type="time" operator="lessThanOrEqual" allowBlank="1" showErrorMessage="1" errorTitle="Fel i inmatning" error="Värdet ska vara en tid (00:00-23:59:59)" sqref="D17:E24" xr:uid="{00000000-0002-0000-0B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0B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0B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13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12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3" width="7.625" style="2" customWidth="1"/>
    <col min="14" max="14" width="7.125" style="2" customWidth="1"/>
    <col min="15" max="15" width="7.62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9</v>
      </c>
      <c r="F12" s="286"/>
      <c r="G12" s="350" t="str">
        <f>TEXT(firstday+(E12*7-10),format) &amp; " - " &amp; TEXT(firstday+(E12*7-4),format)</f>
        <v>23 februari - 1 mars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23 feb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24 feb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25 feb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26 feb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27 feb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28 feb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1 mar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8'!N30</f>
        <v>0</v>
      </c>
      <c r="O27" s="51">
        <f>'v 8'!O30</f>
        <v>0</v>
      </c>
      <c r="P27" s="46">
        <f>'v 8'!P30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23 feb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24 feb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25 feb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26 feb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27 feb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28 feb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1 mar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H15:H16"/>
    <mergeCell ref="K15:K16"/>
    <mergeCell ref="D16:G16"/>
    <mergeCell ref="C25:D25"/>
    <mergeCell ref="L15:L16"/>
    <mergeCell ref="C33:C34"/>
    <mergeCell ref="C35:C36"/>
    <mergeCell ref="C37:C38"/>
    <mergeCell ref="C39:C40"/>
    <mergeCell ref="D40:P40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</mergeCells>
  <phoneticPr fontId="4"/>
  <conditionalFormatting sqref="G51:H51">
    <cfRule type="expression" dxfId="449" priority="0" stopIfTrue="1">
      <formula>$S$30+$S$35+$N$20+$O$20&lt;0</formula>
    </cfRule>
  </conditionalFormatting>
  <conditionalFormatting sqref="M50">
    <cfRule type="expression" dxfId="448" priority="1" stopIfTrue="1">
      <formula>$N$20+$S$28&lt;0</formula>
    </cfRule>
    <cfRule type="expression" dxfId="447" priority="2" stopIfTrue="1">
      <formula>$S$30&lt;0</formula>
    </cfRule>
  </conditionalFormatting>
  <conditionalFormatting sqref="M52">
    <cfRule type="expression" dxfId="446" priority="3" stopIfTrue="1">
      <formula>$N$20+$S$33&lt;0</formula>
    </cfRule>
    <cfRule type="expression" dxfId="445" priority="4" stopIfTrue="1">
      <formula>$S$35&lt;0</formula>
    </cfRule>
  </conditionalFormatting>
  <conditionalFormatting sqref="N28:N29">
    <cfRule type="expression" dxfId="444" priority="6" stopIfTrue="1">
      <formula>$N$20+$S$28&lt;0</formula>
    </cfRule>
    <cfRule type="expression" dxfId="443" priority="7" stopIfTrue="1">
      <formula>$S$30&lt;0</formula>
    </cfRule>
  </conditionalFormatting>
  <conditionalFormatting sqref="O28:O29">
    <cfRule type="expression" dxfId="442" priority="8" stopIfTrue="1">
      <formula>$O$20+$S$33&lt;0</formula>
    </cfRule>
    <cfRule type="expression" dxfId="441" priority="9" stopIfTrue="1">
      <formula>$S$35&lt;0</formula>
    </cfRule>
  </conditionalFormatting>
  <conditionalFormatting sqref="S14:S18">
    <cfRule type="expression" dxfId="440" priority="5" stopIfTrue="1">
      <formula>#REF!-#REF!&lt;0.01</formula>
    </cfRule>
  </conditionalFormatting>
  <dataValidations count="21">
    <dataValidation allowBlank="1" sqref="N22:N24" xr:uid="{00000000-0002-0000-0C00-000000000000}"/>
    <dataValidation type="time" operator="lessThan" allowBlank="1" showErrorMessage="1" errorTitle="Fel i inmatning" error="Värdet ska vara en tidsrymd (0:00-23:59:59)" sqref="G17:G24 I17:I21" xr:uid="{00000000-0002-0000-0C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0C00-000002000000}">
      <formula1>0.999988425925926</formula1>
    </dataValidation>
    <dataValidation type="textLength" allowBlank="1" sqref="J17:J21" xr:uid="{00000000-0002-0000-0C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0C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0C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0C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0C00-000007000000}">
      <formula1>0</formula1>
    </dataValidation>
    <dataValidation type="time" operator="lessThan" showErrorMessage="1" errorTitle="Fel i inmatning" error="Värdet ska vara en tidsrymd (0:00-23:59:59)" sqref="L17:L21" xr:uid="{00000000-0002-0000-0C00-000008000000}">
      <formula1>0.999988425925926</formula1>
    </dataValidation>
    <dataValidation type="textLength" operator="lessThan" allowBlank="1" sqref="K17:K21" xr:uid="{00000000-0002-0000-0C00-000009000000}">
      <formula1>50</formula1>
    </dataValidation>
    <dataValidation allowBlank="1" showInputMessage="1" showErrorMessage="1" prompt="Skriv in ej arbetad tid under arbetstid, t.ex. för ärenden" sqref="G15" xr:uid="{00000000-0002-0000-0C00-00000A000000}"/>
    <dataValidation allowBlank="1" showInputMessage="1" showErrorMessage="1" prompt="Skriv in om och hur länge du jobbat hemma" sqref="H15:H16" xr:uid="{00000000-0002-0000-0C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0C00-00000C000000}"/>
    <dataValidation allowBlank="1" showInputMessage="1" showErrorMessage="1" promptTitle="Frånvaroorsak" prompt="Kan användas både för tid då man lämnar in en blankett (sjukdom, VAB etc.), eller träningstimme." sqref="J16" xr:uid="{00000000-0002-0000-0C00-00000D000000}"/>
    <dataValidation allowBlank="1" showInputMessage="1" showErrorMessage="1" prompt="Skriv &quot;sjuk&quot; vid sjukdag som ska dras från flexsaldo, eller &quot;komp&quot; vid hel kompdag. Se kommentarerna." sqref="K15:K16" xr:uid="{00000000-0002-0000-0C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0C00-00000F000000}"/>
    <dataValidation allowBlank="1" showInputMessage="1" showErrorMessage="1" prompt="Skriv in beordrad enkel övertid, vilket är mellan kl 18.00-22.00 vardagar." sqref="N15:N16" xr:uid="{00000000-0002-0000-0C00-000010000000}"/>
    <dataValidation allowBlank="1" showInputMessage="1" showErrorMessage="1" prompt="Skriv in beordrad kvalificerad övertid, vilket är mellan kl 22.00-06.00 vardagar eller övriga datum som ingår." sqref="O15:O16" xr:uid="{00000000-0002-0000-0C00-000011000000}"/>
    <dataValidation type="time" operator="lessThanOrEqual" allowBlank="1" showErrorMessage="1" errorTitle="Fel i inmatning" error="Värdet ska vara en tid (00:00-23:59:59)" sqref="D17:E24" xr:uid="{00000000-0002-0000-0C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0C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0C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Blad14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87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3" width="7.625" style="2" customWidth="1"/>
    <col min="14" max="14" width="7.125" style="2" customWidth="1"/>
    <col min="15" max="15" width="7.62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10</v>
      </c>
      <c r="F12" s="286"/>
      <c r="G12" s="350" t="str">
        <f>TEXT(firstday+(E12*7-10),format) &amp; " - " &amp; TEXT(firstday+(E12*7-4),format)</f>
        <v>2 mars - 8 mars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2 mar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3 mar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4 mar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5 mar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6 mar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7 mar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8 mar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9'!N30</f>
        <v>0</v>
      </c>
      <c r="O27" s="51">
        <f>'v 9'!O30</f>
        <v>0</v>
      </c>
      <c r="P27" s="46">
        <f>'v 9'!P30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2 mar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3 mar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4 mar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5 mar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6 mar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7 mar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8 mar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</mergeCells>
  <phoneticPr fontId="4"/>
  <conditionalFormatting sqref="G51:H51">
    <cfRule type="expression" dxfId="439" priority="0" stopIfTrue="1">
      <formula>$S$30+$S$35+$N$20+$O$20&lt;0</formula>
    </cfRule>
  </conditionalFormatting>
  <conditionalFormatting sqref="M50">
    <cfRule type="expression" dxfId="438" priority="1" stopIfTrue="1">
      <formula>$N$20+$S$28&lt;0</formula>
    </cfRule>
    <cfRule type="expression" dxfId="437" priority="2" stopIfTrue="1">
      <formula>$S$30&lt;0</formula>
    </cfRule>
  </conditionalFormatting>
  <conditionalFormatting sqref="M52">
    <cfRule type="expression" dxfId="436" priority="3" stopIfTrue="1">
      <formula>$N$20+$S$33&lt;0</formula>
    </cfRule>
    <cfRule type="expression" dxfId="435" priority="4" stopIfTrue="1">
      <formula>$S$35&lt;0</formula>
    </cfRule>
  </conditionalFormatting>
  <conditionalFormatting sqref="N28:N29">
    <cfRule type="expression" dxfId="434" priority="6" stopIfTrue="1">
      <formula>$N$20+$S$28&lt;0</formula>
    </cfRule>
    <cfRule type="expression" dxfId="433" priority="7" stopIfTrue="1">
      <formula>$S$30&lt;0</formula>
    </cfRule>
  </conditionalFormatting>
  <conditionalFormatting sqref="O28:O29">
    <cfRule type="expression" dxfId="432" priority="8" stopIfTrue="1">
      <formula>$O$20+$S$33&lt;0</formula>
    </cfRule>
    <cfRule type="expression" dxfId="431" priority="9" stopIfTrue="1">
      <formula>$S$35&lt;0</formula>
    </cfRule>
  </conditionalFormatting>
  <conditionalFormatting sqref="S14:S18">
    <cfRule type="expression" dxfId="430" priority="5" stopIfTrue="1">
      <formula>#REF!-#REF!&lt;0.01</formula>
    </cfRule>
  </conditionalFormatting>
  <dataValidations count="21">
    <dataValidation allowBlank="1" sqref="N22:N24" xr:uid="{00000000-0002-0000-0D00-000000000000}"/>
    <dataValidation type="time" operator="lessThan" allowBlank="1" showErrorMessage="1" errorTitle="Fel i inmatning" error="Värdet ska vara en tidsrymd (0:00-23:59:59)" sqref="G17:G24 I17:I21" xr:uid="{00000000-0002-0000-0D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0D00-000002000000}">
      <formula1>0.999988425925926</formula1>
    </dataValidation>
    <dataValidation type="textLength" allowBlank="1" sqref="J17:J21" xr:uid="{00000000-0002-0000-0D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0D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0D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0D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0D00-000007000000}">
      <formula1>0</formula1>
    </dataValidation>
    <dataValidation type="time" operator="lessThan" showErrorMessage="1" errorTitle="Fel i inmatning" error="Värdet ska vara en tidsrymd (0:00-23:59:59)" sqref="L17:L21" xr:uid="{00000000-0002-0000-0D00-000008000000}">
      <formula1>0.999988425925926</formula1>
    </dataValidation>
    <dataValidation type="textLength" operator="lessThan" allowBlank="1" sqref="K17:K21" xr:uid="{00000000-0002-0000-0D00-000009000000}">
      <formula1>50</formula1>
    </dataValidation>
    <dataValidation allowBlank="1" showInputMessage="1" showErrorMessage="1" prompt="Skriv in ej arbetad tid under arbetstid, t.ex. för ärenden" sqref="G15" xr:uid="{00000000-0002-0000-0D00-00000A000000}"/>
    <dataValidation allowBlank="1" showInputMessage="1" showErrorMessage="1" prompt="Skriv in om och hur länge du jobbat hemma" sqref="H15:H16" xr:uid="{00000000-0002-0000-0D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0D00-00000C000000}"/>
    <dataValidation allowBlank="1" showInputMessage="1" showErrorMessage="1" promptTitle="Frånvaroorsak" prompt="Kan användas både för tid då man lämnar in en blankett (sjukdom, VAB etc.), eller träningstimme." sqref="J16" xr:uid="{00000000-0002-0000-0D00-00000D000000}"/>
    <dataValidation allowBlank="1" showInputMessage="1" showErrorMessage="1" prompt="Skriv &quot;sjuk&quot; vid sjukdag som ska dras från flexsaldo, eller &quot;komp&quot; vid hel kompdag. Se kommentarerna." sqref="K15:K16" xr:uid="{00000000-0002-0000-0D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0D00-00000F000000}"/>
    <dataValidation allowBlank="1" showInputMessage="1" showErrorMessage="1" prompt="Skriv in beordrad enkel övertid, vilket är mellan kl 18.00-22.00 vardagar." sqref="N15:N16" xr:uid="{00000000-0002-0000-0D00-000010000000}"/>
    <dataValidation allowBlank="1" showInputMessage="1" showErrorMessage="1" prompt="Skriv in beordrad kvalificerad övertid, vilket är mellan kl 22.00-06.00 vardagar eller övriga datum som ingår." sqref="O15:O16" xr:uid="{00000000-0002-0000-0D00-000011000000}"/>
    <dataValidation type="time" operator="lessThanOrEqual" allowBlank="1" showErrorMessage="1" errorTitle="Fel i inmatning" error="Värdet ska vara en tid (00:00-23:59:59)" sqref="D17:E24" xr:uid="{00000000-0002-0000-0D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0D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0D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lad15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1.37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3" width="7.625" style="2" customWidth="1"/>
    <col min="14" max="14" width="7.125" style="2" customWidth="1"/>
    <col min="15" max="15" width="7.62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11</v>
      </c>
      <c r="F12" s="286"/>
      <c r="G12" s="350" t="str">
        <f>TEXT(firstday+(E12*7-10),format) &amp; " - " &amp; TEXT(firstday+(E12*7-4),format)</f>
        <v>9 mars - 15 mars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9 mar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10 mar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11 mar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12 mar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13 mar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14 mar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15 mar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10'!N30</f>
        <v>0</v>
      </c>
      <c r="O27" s="51">
        <f>'v 10'!O30</f>
        <v>0</v>
      </c>
      <c r="P27" s="46">
        <f>'v 10'!P30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9 mar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10 mar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11 mar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12 mar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13 mar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14 mar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15 mar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H15:H16"/>
    <mergeCell ref="K15:K16"/>
    <mergeCell ref="D16:G16"/>
    <mergeCell ref="C25:D25"/>
    <mergeCell ref="L15:L16"/>
    <mergeCell ref="C33:C34"/>
    <mergeCell ref="C35:C36"/>
    <mergeCell ref="C37:C38"/>
    <mergeCell ref="C39:C40"/>
    <mergeCell ref="D40:P40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</mergeCells>
  <phoneticPr fontId="4"/>
  <conditionalFormatting sqref="G51:H51">
    <cfRule type="expression" dxfId="429" priority="0" stopIfTrue="1">
      <formula>$S$30+$S$35+$N$20+$O$20&lt;0</formula>
    </cfRule>
  </conditionalFormatting>
  <conditionalFormatting sqref="M50">
    <cfRule type="expression" dxfId="428" priority="1" stopIfTrue="1">
      <formula>$N$20+$S$28&lt;0</formula>
    </cfRule>
    <cfRule type="expression" dxfId="427" priority="2" stopIfTrue="1">
      <formula>$S$30&lt;0</formula>
    </cfRule>
  </conditionalFormatting>
  <conditionalFormatting sqref="M52">
    <cfRule type="expression" dxfId="426" priority="3" stopIfTrue="1">
      <formula>$N$20+$S$33&lt;0</formula>
    </cfRule>
    <cfRule type="expression" dxfId="425" priority="4" stopIfTrue="1">
      <formula>$S$35&lt;0</formula>
    </cfRule>
  </conditionalFormatting>
  <conditionalFormatting sqref="N28:N29">
    <cfRule type="expression" dxfId="424" priority="6" stopIfTrue="1">
      <formula>$N$20+$S$28&lt;0</formula>
    </cfRule>
    <cfRule type="expression" dxfId="423" priority="7" stopIfTrue="1">
      <formula>$S$30&lt;0</formula>
    </cfRule>
  </conditionalFormatting>
  <conditionalFormatting sqref="O28:O29">
    <cfRule type="expression" dxfId="422" priority="8" stopIfTrue="1">
      <formula>$O$20+$S$33&lt;0</formula>
    </cfRule>
    <cfRule type="expression" dxfId="421" priority="9" stopIfTrue="1">
      <formula>$S$35&lt;0</formula>
    </cfRule>
  </conditionalFormatting>
  <conditionalFormatting sqref="S14:S18">
    <cfRule type="expression" dxfId="420" priority="5" stopIfTrue="1">
      <formula>#REF!-#REF!&lt;0.01</formula>
    </cfRule>
  </conditionalFormatting>
  <dataValidations count="21">
    <dataValidation allowBlank="1" sqref="N22:N24" xr:uid="{00000000-0002-0000-0E00-000000000000}"/>
    <dataValidation type="time" operator="lessThan" allowBlank="1" showErrorMessage="1" errorTitle="Fel i inmatning" error="Värdet ska vara en tidsrymd (0:00-23:59:59)" sqref="G17:G24 I17:I21" xr:uid="{00000000-0002-0000-0E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0E00-000002000000}">
      <formula1>0.999988425925926</formula1>
    </dataValidation>
    <dataValidation type="textLength" allowBlank="1" sqref="J17:J21" xr:uid="{00000000-0002-0000-0E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0E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0E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0E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0E00-000007000000}">
      <formula1>0</formula1>
    </dataValidation>
    <dataValidation type="time" operator="lessThan" showErrorMessage="1" errorTitle="Fel i inmatning" error="Värdet ska vara en tidsrymd (0:00-23:59:59)" sqref="L17:L21" xr:uid="{00000000-0002-0000-0E00-000008000000}">
      <formula1>0.999988425925926</formula1>
    </dataValidation>
    <dataValidation type="textLength" operator="lessThan" allowBlank="1" sqref="K17:K21" xr:uid="{00000000-0002-0000-0E00-000009000000}">
      <formula1>50</formula1>
    </dataValidation>
    <dataValidation allowBlank="1" showInputMessage="1" showErrorMessage="1" prompt="Skriv in ej arbetad tid under arbetstid, t.ex. för ärenden" sqref="G15" xr:uid="{00000000-0002-0000-0E00-00000A000000}"/>
    <dataValidation allowBlank="1" showInputMessage="1" showErrorMessage="1" prompt="Skriv in om och hur länge du jobbat hemma" sqref="H15:H16" xr:uid="{00000000-0002-0000-0E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0E00-00000C000000}"/>
    <dataValidation allowBlank="1" showInputMessage="1" showErrorMessage="1" promptTitle="Frånvaroorsak" prompt="Kan användas både för tid då man lämnar in en blankett (sjukdom, VAB etc.), eller träningstimme." sqref="J16" xr:uid="{00000000-0002-0000-0E00-00000D000000}"/>
    <dataValidation allowBlank="1" showInputMessage="1" showErrorMessage="1" prompt="Skriv &quot;sjuk&quot; vid sjukdag som ska dras från flexsaldo, eller &quot;komp&quot; vid hel kompdag. Se kommentarerna." sqref="K15:K16" xr:uid="{00000000-0002-0000-0E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0E00-00000F000000}"/>
    <dataValidation allowBlank="1" showInputMessage="1" showErrorMessage="1" prompt="Skriv in beordrad enkel övertid, vilket är mellan kl 18.00-22.00 vardagar." sqref="N15:N16" xr:uid="{00000000-0002-0000-0E00-000010000000}"/>
    <dataValidation allowBlank="1" showInputMessage="1" showErrorMessage="1" prompt="Skriv in beordrad kvalificerad övertid, vilket är mellan kl 22.00-06.00 vardagar eller övriga datum som ingår." sqref="O15:O16" xr:uid="{00000000-0002-0000-0E00-000011000000}"/>
    <dataValidation type="time" operator="lessThanOrEqual" allowBlank="1" showErrorMessage="1" errorTitle="Fel i inmatning" error="Värdet ska vara en tid (00:00-23:59:59)" sqref="D17:E24" xr:uid="{00000000-0002-0000-0E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0E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0E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lad16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1.37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3" width="7.625" style="2" customWidth="1"/>
    <col min="14" max="14" width="7.125" style="2" customWidth="1"/>
    <col min="15" max="15" width="7.62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12</v>
      </c>
      <c r="F12" s="286"/>
      <c r="G12" s="350" t="str">
        <f>TEXT(firstday+(E12*7-10),format) &amp; " - " &amp; TEXT(firstday+(E12*7-4),format)</f>
        <v>16 mars - 22 mars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16 mar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17 mar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18 mar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19 mar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20 mar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21 mar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22 mar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11'!N30</f>
        <v>0</v>
      </c>
      <c r="O27" s="51">
        <f>'v 11'!O30</f>
        <v>0</v>
      </c>
      <c r="P27" s="46">
        <f>'v 11'!P30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16 mar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17 mar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18 mar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19 mar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20 mar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21 mar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22 mar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</mergeCells>
  <phoneticPr fontId="4"/>
  <conditionalFormatting sqref="G51:H51">
    <cfRule type="expression" dxfId="419" priority="0" stopIfTrue="1">
      <formula>$S$30+$S$35+$N$20+$O$20&lt;0</formula>
    </cfRule>
  </conditionalFormatting>
  <conditionalFormatting sqref="M50">
    <cfRule type="expression" dxfId="418" priority="1" stopIfTrue="1">
      <formula>$N$20+$S$28&lt;0</formula>
    </cfRule>
    <cfRule type="expression" dxfId="417" priority="2" stopIfTrue="1">
      <formula>$S$30&lt;0</formula>
    </cfRule>
  </conditionalFormatting>
  <conditionalFormatting sqref="M52">
    <cfRule type="expression" dxfId="416" priority="3" stopIfTrue="1">
      <formula>$N$20+$S$33&lt;0</formula>
    </cfRule>
    <cfRule type="expression" dxfId="415" priority="4" stopIfTrue="1">
      <formula>$S$35&lt;0</formula>
    </cfRule>
  </conditionalFormatting>
  <conditionalFormatting sqref="N28:N29">
    <cfRule type="expression" dxfId="414" priority="6" stopIfTrue="1">
      <formula>$N$20+$S$28&lt;0</formula>
    </cfRule>
    <cfRule type="expression" dxfId="413" priority="7" stopIfTrue="1">
      <formula>$S$30&lt;0</formula>
    </cfRule>
  </conditionalFormatting>
  <conditionalFormatting sqref="O28:O29">
    <cfRule type="expression" dxfId="412" priority="8" stopIfTrue="1">
      <formula>$O$20+$S$33&lt;0</formula>
    </cfRule>
    <cfRule type="expression" dxfId="411" priority="9" stopIfTrue="1">
      <formula>$S$35&lt;0</formula>
    </cfRule>
  </conditionalFormatting>
  <conditionalFormatting sqref="S14:S18">
    <cfRule type="expression" dxfId="410" priority="5" stopIfTrue="1">
      <formula>#REF!-#REF!&lt;0.01</formula>
    </cfRule>
  </conditionalFormatting>
  <dataValidations count="21">
    <dataValidation allowBlank="1" sqref="N22:N24" xr:uid="{00000000-0002-0000-0F00-000000000000}"/>
    <dataValidation type="time" operator="lessThan" allowBlank="1" showErrorMessage="1" errorTitle="Fel i inmatning" error="Värdet ska vara en tidsrymd (0:00-23:59:59)" sqref="G17:G24 I17:I21" xr:uid="{00000000-0002-0000-0F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0F00-000002000000}">
      <formula1>0.999988425925926</formula1>
    </dataValidation>
    <dataValidation type="textLength" allowBlank="1" sqref="J17:J21" xr:uid="{00000000-0002-0000-0F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0F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0F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0F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0F00-000007000000}">
      <formula1>0</formula1>
    </dataValidation>
    <dataValidation type="time" operator="lessThan" showErrorMessage="1" errorTitle="Fel i inmatning" error="Värdet ska vara en tidsrymd (0:00-23:59:59)" sqref="L17:L21" xr:uid="{00000000-0002-0000-0F00-000008000000}">
      <formula1>0.999988425925926</formula1>
    </dataValidation>
    <dataValidation type="textLength" operator="lessThan" allowBlank="1" sqref="K17:K21" xr:uid="{00000000-0002-0000-0F00-000009000000}">
      <formula1>50</formula1>
    </dataValidation>
    <dataValidation allowBlank="1" showInputMessage="1" showErrorMessage="1" prompt="Skriv in ej arbetad tid under arbetstid, t.ex. för ärenden" sqref="G15" xr:uid="{00000000-0002-0000-0F00-00000A000000}"/>
    <dataValidation allowBlank="1" showInputMessage="1" showErrorMessage="1" prompt="Skriv in om och hur länge du jobbat hemma" sqref="H15:H16" xr:uid="{00000000-0002-0000-0F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0F00-00000C000000}"/>
    <dataValidation allowBlank="1" showInputMessage="1" showErrorMessage="1" promptTitle="Frånvaroorsak" prompt="Kan användas både för tid då man lämnar in en blankett (sjukdom, VAB etc.), eller träningstimme." sqref="J16" xr:uid="{00000000-0002-0000-0F00-00000D000000}"/>
    <dataValidation allowBlank="1" showInputMessage="1" showErrorMessage="1" prompt="Skriv &quot;sjuk&quot; vid sjukdag som ska dras från flexsaldo, eller &quot;komp&quot; vid hel kompdag. Se kommentarerna." sqref="K15:K16" xr:uid="{00000000-0002-0000-0F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0F00-00000F000000}"/>
    <dataValidation allowBlank="1" showInputMessage="1" showErrorMessage="1" prompt="Skriv in beordrad enkel övertid, vilket är mellan kl 18.00-22.00 vardagar." sqref="N15:N16" xr:uid="{00000000-0002-0000-0F00-000010000000}"/>
    <dataValidation allowBlank="1" showInputMessage="1" showErrorMessage="1" prompt="Skriv in beordrad kvalificerad övertid, vilket är mellan kl 22.00-06.00 vardagar eller övriga datum som ingår." sqref="O15:O16" xr:uid="{00000000-0002-0000-0F00-000011000000}"/>
    <dataValidation type="time" operator="lessThanOrEqual" allowBlank="1" showErrorMessage="1" errorTitle="Fel i inmatning" error="Värdet ska vara en tid (00:00-23:59:59)" sqref="D17:E24" xr:uid="{00000000-0002-0000-0F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0F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0F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17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1.37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3" width="7.625" style="2" customWidth="1"/>
    <col min="14" max="14" width="7.125" style="2" customWidth="1"/>
    <col min="15" max="15" width="7.62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63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13</v>
      </c>
      <c r="F12" s="286"/>
      <c r="G12" s="350" t="str">
        <f>TEXT(firstday+(E12*7-10),format) &amp; " - " &amp; TEXT(firstday+(E12*7-4),format)</f>
        <v>23 mars - 29 mars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23 mar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24 mar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25 mar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26 mar</v>
      </c>
      <c r="D20" s="185"/>
      <c r="E20" s="186"/>
      <c r="F20" s="185">
        <v>2.0833333333333332E-2</v>
      </c>
      <c r="G20" s="186"/>
      <c r="H20" s="185"/>
      <c r="I20" s="186"/>
      <c r="J20" s="189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27 mar</v>
      </c>
      <c r="D21" s="185"/>
      <c r="E21" s="186"/>
      <c r="F21" s="188">
        <v>2.0833333333333332E-2</v>
      </c>
      <c r="G21" s="186"/>
      <c r="H21" s="185"/>
      <c r="I21" s="186"/>
      <c r="J21" s="189"/>
      <c r="K21" s="187"/>
      <c r="L21" s="178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28 mar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29 mar</v>
      </c>
      <c r="D23" s="188"/>
      <c r="E23" s="196"/>
      <c r="F23" s="197"/>
      <c r="G23" s="188"/>
      <c r="H23" s="188"/>
      <c r="I23" s="198"/>
      <c r="J23" s="212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12'!N30</f>
        <v>0</v>
      </c>
      <c r="O27" s="51">
        <f>'v 12'!O30</f>
        <v>0</v>
      </c>
      <c r="P27" s="46">
        <f>'v 12'!P30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23 mar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24 mar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25 mar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26 mar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27 mar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28 mar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29 mar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H15:H16"/>
    <mergeCell ref="K15:K16"/>
    <mergeCell ref="D16:G16"/>
    <mergeCell ref="C25:D25"/>
    <mergeCell ref="L15:L16"/>
    <mergeCell ref="C33:C34"/>
    <mergeCell ref="C35:C36"/>
    <mergeCell ref="C37:C38"/>
    <mergeCell ref="C39:C40"/>
    <mergeCell ref="D40:P40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</mergeCells>
  <phoneticPr fontId="4"/>
  <conditionalFormatting sqref="G51:H51">
    <cfRule type="expression" dxfId="409" priority="0" stopIfTrue="1">
      <formula>$S$30+$S$35+$N$20+$O$20&lt;0</formula>
    </cfRule>
  </conditionalFormatting>
  <conditionalFormatting sqref="M50">
    <cfRule type="expression" dxfId="408" priority="1" stopIfTrue="1">
      <formula>$N$20+$S$28&lt;0</formula>
    </cfRule>
    <cfRule type="expression" dxfId="407" priority="2" stopIfTrue="1">
      <formula>$S$30&lt;0</formula>
    </cfRule>
  </conditionalFormatting>
  <conditionalFormatting sqref="M52">
    <cfRule type="expression" dxfId="406" priority="3" stopIfTrue="1">
      <formula>$N$20+$S$33&lt;0</formula>
    </cfRule>
    <cfRule type="expression" dxfId="405" priority="4" stopIfTrue="1">
      <formula>$S$35&lt;0</formula>
    </cfRule>
  </conditionalFormatting>
  <conditionalFormatting sqref="N28:N29">
    <cfRule type="expression" dxfId="404" priority="6" stopIfTrue="1">
      <formula>$N$20+$S$28&lt;0</formula>
    </cfRule>
    <cfRule type="expression" dxfId="403" priority="7" stopIfTrue="1">
      <formula>$S$30&lt;0</formula>
    </cfRule>
  </conditionalFormatting>
  <conditionalFormatting sqref="O28:O29">
    <cfRule type="expression" dxfId="402" priority="8" stopIfTrue="1">
      <formula>$O$20+$S$33&lt;0</formula>
    </cfRule>
    <cfRule type="expression" dxfId="401" priority="9" stopIfTrue="1">
      <formula>$S$35&lt;0</formula>
    </cfRule>
  </conditionalFormatting>
  <conditionalFormatting sqref="S14:S18">
    <cfRule type="expression" dxfId="400" priority="5" stopIfTrue="1">
      <formula>#REF!-#REF!&lt;0.01</formula>
    </cfRule>
  </conditionalFormatting>
  <dataValidations count="21">
    <dataValidation allowBlank="1" sqref="N22:N24" xr:uid="{00000000-0002-0000-1000-000000000000}"/>
    <dataValidation type="time" operator="lessThan" allowBlank="1" showErrorMessage="1" errorTitle="Fel i inmatning" error="Värdet ska vara en tidsrymd (0:00-23:59:59)" sqref="G17:G24 I17:I21" xr:uid="{00000000-0002-0000-10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1000-000002000000}">
      <formula1>0.999988425925926</formula1>
    </dataValidation>
    <dataValidation type="time" operator="lessThanOrEqual" allowBlank="1" showErrorMessage="1" errorTitle="Fel i inmatning" error="Värdet ska vara en tidsrymd (0:00-23:59:59)" sqref="N17 N19:N21 O17:O24" xr:uid="{00000000-0002-0000-1000-000003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1000-000004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1000-000005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1000-000006000000}">
      <formula1>0</formula1>
    </dataValidation>
    <dataValidation type="time" operator="lessThan" showErrorMessage="1" errorTitle="Fel i inmatning" error="Värdet ska vara en tidsrymd (0:00-23:59:59)" sqref="L17:L21" xr:uid="{00000000-0002-0000-1000-000007000000}">
      <formula1>0.999988425925926</formula1>
    </dataValidation>
    <dataValidation type="textLength" operator="lessThan" allowBlank="1" sqref="K17:K21" xr:uid="{00000000-0002-0000-1000-000008000000}">
      <formula1>50</formula1>
    </dataValidation>
    <dataValidation allowBlank="1" showInputMessage="1" showErrorMessage="1" prompt="Skriv in ej arbetad tid under arbetstid, t.ex. för ärenden" sqref="G15" xr:uid="{00000000-0002-0000-1000-000009000000}"/>
    <dataValidation allowBlank="1" showInputMessage="1" showErrorMessage="1" prompt="Skriv in om och hur länge du jobbat hemma" sqref="H15:H16" xr:uid="{00000000-0002-0000-1000-00000A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1000-00000B000000}"/>
    <dataValidation allowBlank="1" showInputMessage="1" showErrorMessage="1" promptTitle="Frånvaroorsak" prompt="Kan användas både för tid då man lämnar in en blankett (sjukdom, VAB etc.), eller träningstimme." sqref="J16" xr:uid="{00000000-0002-0000-1000-00000C000000}"/>
    <dataValidation allowBlank="1" showInputMessage="1" showErrorMessage="1" prompt="Skriv &quot;sjuk&quot; vid sjukdag som ska dras från flexsaldo, eller &quot;komp&quot; vid hel kompdag. Se kommentarerna." sqref="K15:K16" xr:uid="{00000000-0002-0000-1000-00000D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1000-00000E000000}"/>
    <dataValidation allowBlank="1" showInputMessage="1" showErrorMessage="1" prompt="Skriv in beordrad enkel övertid, vilket är mellan kl 18.00-22.00 vardagar." sqref="N15:N16" xr:uid="{00000000-0002-0000-1000-00000F000000}"/>
    <dataValidation allowBlank="1" showInputMessage="1" showErrorMessage="1" prompt="Skriv in beordrad kvalificerad övertid, vilket är mellan kl 22.00-06.00 vardagar eller övriga datum som ingår." sqref="O15:O16" xr:uid="{00000000-0002-0000-1000-000010000000}"/>
    <dataValidation type="time" operator="lessThanOrEqual" allowBlank="1" showErrorMessage="1" errorTitle="Fel i inmatning" error="Värdet ska vara en tid (00:00-23:59:59)" sqref="D17:E24" xr:uid="{00000000-0002-0000-1000-000011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1000-000012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1000-000013000000}">
      <formula1>0.999988425925926</formula1>
    </dataValidation>
    <dataValidation type="textLength" allowBlank="1" sqref="J17:J19" xr:uid="{00000000-0002-0000-1000-000014000000}">
      <formula1>0</formula1>
      <formula2>200</formula2>
    </dataValidation>
  </dataValidations>
  <pageMargins left="0.39000000000000007" right="0.39000000000000007" top="0.19685039370078741" bottom="0.19685039370078741" header="0.51" footer="0.5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8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2" customWidth="1"/>
    <col min="10" max="10" width="13.5" style="2" bestFit="1" customWidth="1"/>
    <col min="11" max="11" width="5.625" style="2" customWidth="1"/>
    <col min="12" max="12" width="8.625" customWidth="1"/>
    <col min="13" max="13" width="7.625" style="2" customWidth="1"/>
    <col min="14" max="14" width="7.125" style="2" customWidth="1"/>
    <col min="15" max="15" width="7.62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63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14</v>
      </c>
      <c r="F12" s="286"/>
      <c r="G12" s="350" t="str">
        <f>TEXT(firstday+(E12*7-10),format) &amp; " - " &amp; TEXT(firstday+(E12*7-4),format)</f>
        <v>30 mars - 5 april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30 mar</v>
      </c>
      <c r="D17" s="182"/>
      <c r="E17" s="183"/>
      <c r="F17" s="182">
        <v>2.0833333333333332E-2</v>
      </c>
      <c r="G17" s="183"/>
      <c r="H17" s="184"/>
      <c r="I17" s="184"/>
      <c r="J17" s="177"/>
      <c r="K17" s="180"/>
      <c r="L17" s="178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31 mar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1 apr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2 apr</v>
      </c>
      <c r="D20" s="185"/>
      <c r="E20" s="186"/>
      <c r="F20" s="185">
        <v>0</v>
      </c>
      <c r="G20" s="186"/>
      <c r="H20" s="185"/>
      <c r="I20" s="186"/>
      <c r="J20" s="218" t="s">
        <v>106</v>
      </c>
      <c r="K20" s="187"/>
      <c r="L20" s="178">
        <v>0.16666666666666666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3 apr</v>
      </c>
      <c r="D21" s="185"/>
      <c r="E21" s="186"/>
      <c r="F21" s="188"/>
      <c r="G21" s="186"/>
      <c r="H21" s="185"/>
      <c r="I21" s="186"/>
      <c r="J21" s="206" t="s">
        <v>107</v>
      </c>
      <c r="K21" s="187"/>
      <c r="L21" s="205">
        <v>0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4 apr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5 apr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1.1666666666666667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13'!N30</f>
        <v>0</v>
      </c>
      <c r="O27" s="51">
        <f>'v 13'!O30</f>
        <v>0</v>
      </c>
      <c r="P27" s="46">
        <f>'v 13'!P30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30 mar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31 mar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1 apr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2 apr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3 apr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4 apr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5 apr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</mergeCells>
  <phoneticPr fontId="4"/>
  <conditionalFormatting sqref="G51:H51">
    <cfRule type="expression" dxfId="399" priority="0" stopIfTrue="1">
      <formula>$S$30+$S$35+$N$20+$O$20&lt;0</formula>
    </cfRule>
  </conditionalFormatting>
  <conditionalFormatting sqref="M50">
    <cfRule type="expression" dxfId="398" priority="1" stopIfTrue="1">
      <formula>$N$20+$S$28&lt;0</formula>
    </cfRule>
    <cfRule type="expression" dxfId="397" priority="2" stopIfTrue="1">
      <formula>$S$30&lt;0</formula>
    </cfRule>
  </conditionalFormatting>
  <conditionalFormatting sqref="M52">
    <cfRule type="expression" dxfId="396" priority="3" stopIfTrue="1">
      <formula>$N$20+$S$33&lt;0</formula>
    </cfRule>
    <cfRule type="expression" dxfId="395" priority="4" stopIfTrue="1">
      <formula>$S$35&lt;0</formula>
    </cfRule>
  </conditionalFormatting>
  <conditionalFormatting sqref="N28:N29">
    <cfRule type="expression" dxfId="394" priority="6" stopIfTrue="1">
      <formula>$N$20+$S$28&lt;0</formula>
    </cfRule>
    <cfRule type="expression" dxfId="393" priority="7" stopIfTrue="1">
      <formula>$S$30&lt;0</formula>
    </cfRule>
  </conditionalFormatting>
  <conditionalFormatting sqref="O28:O29">
    <cfRule type="expression" dxfId="392" priority="8" stopIfTrue="1">
      <formula>$O$20+$S$33&lt;0</formula>
    </cfRule>
    <cfRule type="expression" dxfId="391" priority="9" stopIfTrue="1">
      <formula>$S$35&lt;0</formula>
    </cfRule>
  </conditionalFormatting>
  <conditionalFormatting sqref="S14:S18">
    <cfRule type="expression" dxfId="390" priority="5" stopIfTrue="1">
      <formula>#REF!-#REF!&lt;0.01</formula>
    </cfRule>
  </conditionalFormatting>
  <dataValidations count="21">
    <dataValidation allowBlank="1" sqref="N22:N24" xr:uid="{00000000-0002-0000-1100-000000000000}"/>
    <dataValidation type="time" operator="lessThan" allowBlank="1" showErrorMessage="1" errorTitle="Fel i inmatning" error="Värdet ska vara en tidsrymd (0:00-23:59:59)" sqref="G17:G24 I17:I21" xr:uid="{00000000-0002-0000-11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1100-000002000000}">
      <formula1>0.999988425925926</formula1>
    </dataValidation>
    <dataValidation type="time" operator="lessThanOrEqual" allowBlank="1" showErrorMessage="1" errorTitle="Fel i inmatning" error="Värdet ska vara en tidsrymd (0:00-23:59:59)" sqref="N17 N19:N21 O17:O24" xr:uid="{00000000-0002-0000-1100-000003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1100-000004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1100-000005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1100-000006000000}">
      <formula1>0</formula1>
    </dataValidation>
    <dataValidation type="time" operator="lessThan" showErrorMessage="1" errorTitle="Fel i inmatning" error="Värdet ska vara en tidsrymd (0:00-23:59:59)" sqref="L17:L21" xr:uid="{00000000-0002-0000-1100-000007000000}">
      <formula1>0.999988425925926</formula1>
    </dataValidation>
    <dataValidation type="textLength" operator="lessThan" allowBlank="1" sqref="K17:K21" xr:uid="{00000000-0002-0000-1100-000008000000}">
      <formula1>50</formula1>
    </dataValidation>
    <dataValidation allowBlank="1" showInputMessage="1" showErrorMessage="1" prompt="Skriv in ej arbetad tid under arbetstid, t.ex. för ärenden" sqref="G15" xr:uid="{00000000-0002-0000-1100-000009000000}"/>
    <dataValidation allowBlank="1" showInputMessage="1" showErrorMessage="1" prompt="Skriv in om och hur länge du jobbat hemma" sqref="H15:H16" xr:uid="{00000000-0002-0000-1100-00000A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1100-00000B000000}"/>
    <dataValidation allowBlank="1" showInputMessage="1" showErrorMessage="1" promptTitle="Frånvaroorsak" prompt="Kan användas både för tid då man lämnar in en blankett (sjukdom, VAB etc.), eller träningstimme." sqref="J16" xr:uid="{00000000-0002-0000-1100-00000C000000}"/>
    <dataValidation allowBlank="1" showInputMessage="1" showErrorMessage="1" prompt="Skriv &quot;sjuk&quot; vid sjukdag som ska dras från flexsaldo, eller &quot;komp&quot; vid hel kompdag. Se kommentarerna." sqref="K15:K16" xr:uid="{00000000-0002-0000-1100-00000D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1100-00000E000000}"/>
    <dataValidation allowBlank="1" showInputMessage="1" showErrorMessage="1" prompt="Skriv in beordrad enkel övertid, vilket är mellan kl 18.00-22.00 vardagar." sqref="N15:N16" xr:uid="{00000000-0002-0000-1100-00000F000000}"/>
    <dataValidation allowBlank="1" showInputMessage="1" showErrorMessage="1" prompt="Skriv in beordrad kvalificerad övertid, vilket är mellan kl 22.00-06.00 vardagar eller övriga datum som ingår." sqref="O15:O16" xr:uid="{00000000-0002-0000-1100-000010000000}"/>
    <dataValidation type="time" operator="lessThanOrEqual" allowBlank="1" showErrorMessage="1" errorTitle="Fel i inmatning" error="Värdet ska vara en tid (00:00-23:59:59)" sqref="D17:E24" xr:uid="{00000000-0002-0000-1100-000011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1100-000012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1100-000013000000}">
      <formula1>0.999988425925926</formula1>
    </dataValidation>
    <dataValidation type="textLength" allowBlank="1" sqref="J18:J21" xr:uid="{00000000-0002-0000-1100-000014000000}">
      <formula1>0</formula1>
      <formula2>200</formula2>
    </dataValidation>
  </dataValidations>
  <pageMargins left="0.39000000000000007" right="0.39000000000000007" top="0.19685039370078741" bottom="0.19685039370078741" header="0.51" footer="0.51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Blad19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625" bestFit="1" customWidth="1"/>
    <col min="4" max="6" width="7.125" customWidth="1"/>
    <col min="7" max="7" width="8.625" bestFit="1" customWidth="1"/>
    <col min="9" max="9" width="7.125" style="2" customWidth="1"/>
    <col min="10" max="10" width="14.125" style="2" bestFit="1" customWidth="1"/>
    <col min="11" max="11" width="5.625" style="2" customWidth="1"/>
    <col min="12" max="12" width="8.625" customWidth="1"/>
    <col min="13" max="13" width="7.625" style="2" customWidth="1"/>
    <col min="14" max="14" width="7.125" style="2" customWidth="1"/>
    <col min="15" max="15" width="7.62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63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15</v>
      </c>
      <c r="F12" s="286"/>
      <c r="G12" s="350" t="str">
        <f>TEXT(firstday+(E12*7-10),format) &amp; " - " &amp; TEXT(firstday+(E12*7-4),format)</f>
        <v>6 april - 12 april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6 apr</v>
      </c>
      <c r="D17" s="182"/>
      <c r="E17" s="183"/>
      <c r="F17" s="182"/>
      <c r="G17" s="183"/>
      <c r="H17" s="184"/>
      <c r="I17" s="184"/>
      <c r="J17" s="207" t="s">
        <v>85</v>
      </c>
      <c r="K17" s="180"/>
      <c r="L17" s="203">
        <v>0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7 apr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8 apr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9 apr</v>
      </c>
      <c r="D20" s="185"/>
      <c r="E20" s="186"/>
      <c r="F20" s="185">
        <v>2.0833333333333332E-2</v>
      </c>
      <c r="G20" s="186"/>
      <c r="H20" s="185"/>
      <c r="I20" s="186"/>
      <c r="J20" s="202"/>
      <c r="K20" s="208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10 apr</v>
      </c>
      <c r="D21" s="185"/>
      <c r="E21" s="186"/>
      <c r="F21" s="185">
        <v>2.0833333333333332E-2</v>
      </c>
      <c r="G21" s="186"/>
      <c r="H21" s="185"/>
      <c r="I21" s="186"/>
      <c r="J21" s="202"/>
      <c r="K21" s="208"/>
      <c r="L21" s="178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11 apr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12 apr</v>
      </c>
      <c r="D23" s="188"/>
      <c r="E23" s="196"/>
      <c r="F23" s="197"/>
      <c r="G23" s="188"/>
      <c r="H23" s="188"/>
      <c r="I23" s="198"/>
      <c r="J23" s="212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1.3333333333333333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14'!N30</f>
        <v>0</v>
      </c>
      <c r="O27" s="51">
        <f>'v 14'!O30</f>
        <v>0</v>
      </c>
      <c r="P27" s="46">
        <f>'v 14'!P30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6 apr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7 apr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8 apr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9 apr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10 apr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11 apr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12 apr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H15:H16"/>
    <mergeCell ref="K15:K16"/>
    <mergeCell ref="D16:G16"/>
    <mergeCell ref="C25:D25"/>
    <mergeCell ref="L15:L16"/>
    <mergeCell ref="C33:C34"/>
    <mergeCell ref="C35:C36"/>
    <mergeCell ref="C37:C38"/>
    <mergeCell ref="C39:C40"/>
    <mergeCell ref="D40:P40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</mergeCells>
  <phoneticPr fontId="4"/>
  <conditionalFormatting sqref="G51:H51">
    <cfRule type="expression" dxfId="389" priority="0" stopIfTrue="1">
      <formula>$S$30+$S$35+$N$20+$O$20&lt;0</formula>
    </cfRule>
  </conditionalFormatting>
  <conditionalFormatting sqref="M50">
    <cfRule type="expression" dxfId="388" priority="1" stopIfTrue="1">
      <formula>$N$20+$S$28&lt;0</formula>
    </cfRule>
    <cfRule type="expression" dxfId="387" priority="2" stopIfTrue="1">
      <formula>$S$30&lt;0</formula>
    </cfRule>
  </conditionalFormatting>
  <conditionalFormatting sqref="M52">
    <cfRule type="expression" dxfId="386" priority="3" stopIfTrue="1">
      <formula>$N$20+$S$33&lt;0</formula>
    </cfRule>
    <cfRule type="expression" dxfId="385" priority="4" stopIfTrue="1">
      <formula>$S$35&lt;0</formula>
    </cfRule>
  </conditionalFormatting>
  <conditionalFormatting sqref="N28:N29">
    <cfRule type="expression" dxfId="384" priority="6" stopIfTrue="1">
      <formula>$N$20+$S$28&lt;0</formula>
    </cfRule>
    <cfRule type="expression" dxfId="383" priority="7" stopIfTrue="1">
      <formula>$S$30&lt;0</formula>
    </cfRule>
  </conditionalFormatting>
  <conditionalFormatting sqref="O28:O29">
    <cfRule type="expression" dxfId="382" priority="8" stopIfTrue="1">
      <formula>$O$20+$S$33&lt;0</formula>
    </cfRule>
    <cfRule type="expression" dxfId="381" priority="9" stopIfTrue="1">
      <formula>$S$35&lt;0</formula>
    </cfRule>
  </conditionalFormatting>
  <conditionalFormatting sqref="S14:S18">
    <cfRule type="expression" dxfId="380" priority="5" stopIfTrue="1">
      <formula>#REF!-#REF!&lt;0.01</formula>
    </cfRule>
  </conditionalFormatting>
  <dataValidations count="21">
    <dataValidation allowBlank="1" sqref="N22:N24" xr:uid="{00000000-0002-0000-1200-000000000000}"/>
    <dataValidation type="time" operator="lessThan" allowBlank="1" showErrorMessage="1" errorTitle="Fel i inmatning" error="Värdet ska vara en tidsrymd (0:00-23:59:59)" sqref="G17:G24 I17:I21" xr:uid="{00000000-0002-0000-12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1200-000002000000}">
      <formula1>0.999988425925926</formula1>
    </dataValidation>
    <dataValidation type="time" operator="lessThanOrEqual" allowBlank="1" showErrorMessage="1" errorTitle="Fel i inmatning" error="Värdet ska vara en tidsrymd (0:00-23:59:59)" sqref="N17 N19:N21 O17:O24" xr:uid="{00000000-0002-0000-1200-000003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1200-000004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1200-000005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1200-000006000000}">
      <formula1>0</formula1>
    </dataValidation>
    <dataValidation type="time" operator="lessThan" showErrorMessage="1" errorTitle="Fel i inmatning" error="Värdet ska vara en tidsrymd (0:00-23:59:59)" sqref="L17:L21" xr:uid="{00000000-0002-0000-1200-000007000000}">
      <formula1>0.999988425925926</formula1>
    </dataValidation>
    <dataValidation type="textLength" operator="lessThan" allowBlank="1" sqref="K17:K21" xr:uid="{00000000-0002-0000-1200-000008000000}">
      <formula1>50</formula1>
    </dataValidation>
    <dataValidation allowBlank="1" showInputMessage="1" showErrorMessage="1" prompt="Skriv in ej arbetad tid under arbetstid, t.ex. för ärenden" sqref="G15" xr:uid="{00000000-0002-0000-1200-000009000000}"/>
    <dataValidation allowBlank="1" showInputMessage="1" showErrorMessage="1" prompt="Skriv in om och hur länge du jobbat hemma" sqref="H15:H16" xr:uid="{00000000-0002-0000-1200-00000A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1200-00000B000000}"/>
    <dataValidation allowBlank="1" showInputMessage="1" showErrorMessage="1" promptTitle="Frånvaroorsak" prompt="Kan användas både för tid då man lämnar in en blankett (sjukdom, VAB etc.), eller träningstimme." sqref="J16" xr:uid="{00000000-0002-0000-1200-00000C000000}"/>
    <dataValidation allowBlank="1" showInputMessage="1" showErrorMessage="1" prompt="Skriv &quot;sjuk&quot; vid sjukdag som ska dras från flexsaldo, eller &quot;komp&quot; vid hel kompdag. Se kommentarerna." sqref="K15:K16" xr:uid="{00000000-0002-0000-1200-00000D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1200-00000E000000}"/>
    <dataValidation allowBlank="1" showInputMessage="1" showErrorMessage="1" prompt="Skriv in beordrad enkel övertid, vilket är mellan kl 18.00-22.00 vardagar." sqref="N15:N16" xr:uid="{00000000-0002-0000-1200-00000F000000}"/>
    <dataValidation allowBlank="1" showInputMessage="1" showErrorMessage="1" prompt="Skriv in beordrad kvalificerad övertid, vilket är mellan kl 22.00-06.00 vardagar eller övriga datum som ingår." sqref="O15:O16" xr:uid="{00000000-0002-0000-1200-000010000000}"/>
    <dataValidation type="time" operator="lessThanOrEqual" allowBlank="1" showErrorMessage="1" errorTitle="Fel i inmatning" error="Värdet ska vara en tid (00:00-23:59:59)" sqref="D17:E24" xr:uid="{00000000-0002-0000-1200-000011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1200-000012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1200-000013000000}">
      <formula1>0.999988425925926</formula1>
    </dataValidation>
    <dataValidation type="textLength" allowBlank="1" sqref="J17:J19" xr:uid="{00000000-0002-0000-1200-000014000000}">
      <formula1>0</formula1>
      <formula2>200</formula2>
    </dataValidation>
  </dataValidations>
  <pageMargins left="0.39000000000000007" right="0.39000000000000007" top="0.19685039370078741" bottom="0.19685039370078741" header="0.51" footer="0.51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AN122"/>
  <sheetViews>
    <sheetView showGridLines="0" zoomScaleNormal="100" zoomScalePageLayoutView="125" workbookViewId="0">
      <selection activeCell="D14" sqref="D14"/>
    </sheetView>
  </sheetViews>
  <sheetFormatPr defaultColWidth="7.625" defaultRowHeight="12.75" x14ac:dyDescent="0.2"/>
  <cols>
    <col min="1" max="1" width="6" customWidth="1"/>
    <col min="2" max="2" width="8.125" customWidth="1"/>
    <col min="3" max="3" width="8.625" customWidth="1"/>
    <col min="4" max="6" width="7.125" customWidth="1"/>
    <col min="7" max="7" width="7.625" customWidth="1"/>
    <col min="9" max="9" width="7.125" style="2" customWidth="1"/>
    <col min="10" max="10" width="10.625" style="2" customWidth="1"/>
    <col min="11" max="11" width="5.625" style="2" customWidth="1"/>
    <col min="12" max="12" width="8.625" customWidth="1"/>
    <col min="13" max="13" width="7.625" style="2" customWidth="1"/>
    <col min="14" max="15" width="6.625" style="2" customWidth="1"/>
    <col min="16" max="16" width="6.625" customWidth="1"/>
    <col min="17" max="17" width="8.125" customWidth="1"/>
  </cols>
  <sheetData>
    <row r="1" spans="1:40" ht="12.95" customHeight="1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",År," – graf för arbetstid och flexsaldo")</f>
        <v>Tidrapport 2026 – graf för arbetstid och flexsaldo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61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60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x14ac:dyDescent="0.2">
      <c r="A10" s="82"/>
      <c r="B10" s="53"/>
      <c r="C10" s="284">
        <f>Befattning</f>
        <v>0</v>
      </c>
      <c r="D10" s="285"/>
      <c r="E10" s="285"/>
      <c r="F10" s="286"/>
      <c r="G10" s="287">
        <f>Arbetsplats</f>
        <v>0</v>
      </c>
      <c r="H10" s="288"/>
      <c r="I10" s="288"/>
      <c r="J10" s="288"/>
      <c r="K10" s="289"/>
      <c r="L10" s="290">
        <f>Telefon</f>
        <v>0</v>
      </c>
      <c r="M10" s="288"/>
      <c r="N10" s="288"/>
      <c r="O10" s="288"/>
      <c r="P10" s="289"/>
      <c r="Q10" s="66"/>
      <c r="R10" s="85"/>
      <c r="S10" s="85"/>
      <c r="T10" s="85"/>
      <c r="U10" s="85"/>
      <c r="V10" s="85"/>
      <c r="W10" s="85"/>
      <c r="X10" s="85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39</v>
      </c>
      <c r="D11" s="254"/>
      <c r="E11" s="291"/>
      <c r="F11" s="254"/>
      <c r="G11" s="291"/>
      <c r="H11" s="254"/>
      <c r="I11" s="254"/>
      <c r="J11" s="254"/>
      <c r="K11" s="254"/>
      <c r="L11" s="292"/>
      <c r="M11" s="293"/>
      <c r="N11" s="293"/>
      <c r="O11" s="293"/>
      <c r="P11" s="294"/>
      <c r="Q11" s="66"/>
      <c r="R11" s="85"/>
      <c r="S11" s="85"/>
      <c r="T11" s="85"/>
      <c r="U11" s="85"/>
      <c r="V11" s="85"/>
      <c r="W11" s="85"/>
      <c r="X11" s="85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295"/>
      <c r="E12" s="296"/>
      <c r="F12" s="285"/>
      <c r="G12" s="297"/>
      <c r="H12" s="295"/>
      <c r="I12" s="295"/>
      <c r="J12" s="295"/>
      <c r="K12" s="295"/>
      <c r="L12" s="285"/>
      <c r="M12" s="285"/>
      <c r="N12" s="285"/>
      <c r="O12" s="285"/>
      <c r="P12" s="286"/>
      <c r="Q12" s="67"/>
      <c r="R12" s="86"/>
      <c r="S12" s="87"/>
      <c r="T12" s="87"/>
      <c r="U12" s="87"/>
      <c r="V12" s="88"/>
      <c r="W12" s="89"/>
      <c r="X12" s="89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68"/>
      <c r="R13" s="90"/>
      <c r="S13" s="87"/>
      <c r="T13" s="87"/>
      <c r="U13" s="87"/>
      <c r="V13" s="87"/>
      <c r="W13" s="89"/>
      <c r="X13" s="89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29"/>
      <c r="I14"/>
      <c r="J14"/>
      <c r="K14"/>
      <c r="M14"/>
      <c r="N14"/>
      <c r="O14"/>
      <c r="Q14" s="68"/>
      <c r="R14" s="87"/>
      <c r="S14" s="87"/>
      <c r="T14" s="86"/>
      <c r="U14" s="87"/>
      <c r="V14" s="87"/>
      <c r="W14" s="89"/>
      <c r="X14" s="89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I15"/>
      <c r="J15"/>
      <c r="K15"/>
      <c r="M15"/>
      <c r="N15"/>
      <c r="O15"/>
      <c r="Q15" s="68"/>
      <c r="R15" s="87"/>
      <c r="S15" s="87"/>
      <c r="T15" s="87"/>
      <c r="U15" s="87"/>
      <c r="V15" s="87"/>
      <c r="W15" s="89"/>
      <c r="X15" s="89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I16"/>
      <c r="J16"/>
      <c r="K16"/>
      <c r="M16"/>
      <c r="N16"/>
      <c r="O16"/>
      <c r="Q16" s="68"/>
      <c r="R16" s="87"/>
      <c r="S16" s="87"/>
      <c r="T16" s="86"/>
      <c r="U16" s="87"/>
      <c r="V16" s="87"/>
      <c r="W16" s="89"/>
      <c r="X16" s="89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I17"/>
      <c r="J17"/>
      <c r="K17"/>
      <c r="M17"/>
      <c r="N17"/>
      <c r="O17"/>
      <c r="P17" s="126"/>
      <c r="Q17" s="68"/>
      <c r="R17" s="87"/>
      <c r="S17" s="89"/>
      <c r="T17" s="89"/>
      <c r="U17" s="89"/>
      <c r="V17" s="87"/>
      <c r="W17" s="89"/>
      <c r="X17" s="89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I18"/>
      <c r="J18"/>
      <c r="K18"/>
      <c r="M18"/>
      <c r="N18"/>
      <c r="O18"/>
      <c r="Q18" s="68"/>
      <c r="R18" s="87"/>
      <c r="S18" s="91"/>
      <c r="T18" s="92"/>
      <c r="U18" s="92"/>
      <c r="V18" s="89"/>
      <c r="W18" s="89"/>
      <c r="X18" s="89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I19"/>
      <c r="J19"/>
      <c r="K19"/>
      <c r="M19"/>
      <c r="N19"/>
      <c r="O19"/>
      <c r="Q19" s="69"/>
      <c r="R19" s="89"/>
      <c r="S19" s="82"/>
      <c r="T19" s="89"/>
      <c r="U19" s="89"/>
      <c r="V19" s="89"/>
      <c r="W19" s="89"/>
      <c r="X19" s="89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I20"/>
      <c r="J20"/>
      <c r="K20"/>
      <c r="M20"/>
      <c r="N20"/>
      <c r="O20"/>
      <c r="Q20" s="5"/>
      <c r="R20" s="87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22"/>
      <c r="J21"/>
      <c r="K21"/>
      <c r="L21" s="2"/>
      <c r="M21" s="100"/>
      <c r="N21" s="99"/>
      <c r="O21" s="99"/>
      <c r="P21" s="99"/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22"/>
      <c r="J22"/>
      <c r="K22"/>
      <c r="L22" s="2"/>
      <c r="M22" s="100"/>
      <c r="N22" s="99"/>
      <c r="O22" s="99"/>
      <c r="P22" s="99"/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22"/>
      <c r="J23"/>
      <c r="K23"/>
      <c r="L23" s="2"/>
      <c r="M23" s="100"/>
      <c r="N23" s="99"/>
      <c r="O23" s="99"/>
      <c r="P23" s="99"/>
      <c r="Q23" s="5"/>
      <c r="R23" s="93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22"/>
      <c r="J24"/>
      <c r="K24"/>
      <c r="L24" s="2"/>
      <c r="M24" s="100"/>
      <c r="N24" s="99"/>
      <c r="O24" s="99"/>
      <c r="P24" s="99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122"/>
      <c r="J25"/>
      <c r="K25"/>
      <c r="L25" s="2"/>
      <c r="M25" s="100"/>
      <c r="N25" s="99"/>
      <c r="O25" s="99"/>
      <c r="P25" s="99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122"/>
      <c r="J26"/>
      <c r="K26"/>
      <c r="L26" s="2"/>
      <c r="M26" s="100"/>
      <c r="N26" s="99"/>
      <c r="O26" s="99"/>
      <c r="P26" s="99"/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122"/>
      <c r="J27"/>
      <c r="K27"/>
      <c r="L27" s="2"/>
      <c r="M27" s="100"/>
      <c r="N27" s="99"/>
      <c r="O27" s="99"/>
      <c r="P27" s="99"/>
      <c r="Q27" s="5"/>
      <c r="R27" s="93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122"/>
      <c r="J28"/>
      <c r="K28"/>
      <c r="L28" s="2"/>
      <c r="M28" s="100"/>
      <c r="N28" s="99"/>
      <c r="O28" s="99"/>
      <c r="P28" s="99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122"/>
      <c r="J29"/>
      <c r="K29"/>
      <c r="L29" s="2"/>
      <c r="M29" s="100"/>
      <c r="N29" s="99"/>
      <c r="O29" s="99"/>
      <c r="P29" s="99"/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122"/>
      <c r="J30"/>
      <c r="K30"/>
      <c r="L30" s="2"/>
      <c r="M30" s="100"/>
      <c r="N30" s="99"/>
      <c r="O30" s="99"/>
      <c r="P30" s="99"/>
      <c r="Q30" s="5"/>
      <c r="R30" s="93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22"/>
      <c r="J31"/>
      <c r="K31"/>
      <c r="L31" s="2"/>
      <c r="M31" s="100"/>
      <c r="N31" s="99"/>
      <c r="O31" s="99"/>
      <c r="P31" s="99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122"/>
      <c r="J32"/>
      <c r="K32"/>
      <c r="L32" s="2"/>
      <c r="M32" s="100"/>
      <c r="N32" s="99"/>
      <c r="O32" s="99"/>
      <c r="P32" s="99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53"/>
      <c r="C33" s="122"/>
      <c r="E33" s="123"/>
      <c r="J33"/>
      <c r="K33"/>
      <c r="L33" s="2"/>
      <c r="M33" s="100"/>
      <c r="N33" s="99"/>
      <c r="O33" s="99"/>
      <c r="P33" s="99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53"/>
      <c r="C34" s="122"/>
      <c r="J34"/>
      <c r="K34"/>
      <c r="L34" s="2"/>
      <c r="M34" s="100"/>
      <c r="N34" s="99"/>
      <c r="O34" s="99"/>
      <c r="P34" s="99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53"/>
      <c r="C35" s="122"/>
      <c r="J35"/>
      <c r="K35"/>
      <c r="L35" s="2"/>
      <c r="M35" s="100"/>
      <c r="N35" s="99"/>
      <c r="O35" s="99"/>
      <c r="P35" s="99"/>
      <c r="Q35" s="5"/>
      <c r="R35" s="93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53"/>
      <c r="C36" s="122"/>
      <c r="J36"/>
      <c r="K36"/>
      <c r="L36" s="2"/>
      <c r="M36" s="100"/>
      <c r="N36" s="99"/>
      <c r="O36" s="99"/>
      <c r="P36" s="99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53"/>
      <c r="C37" s="3"/>
      <c r="J37"/>
      <c r="K37"/>
      <c r="L37" s="2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53"/>
      <c r="C38" s="3"/>
      <c r="H38" s="123"/>
      <c r="J38"/>
      <c r="K38"/>
      <c r="L38" s="2"/>
      <c r="Q38" s="5"/>
      <c r="R38" s="93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53"/>
      <c r="C39" s="3"/>
      <c r="J39"/>
      <c r="K39"/>
      <c r="L39" s="2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53"/>
      <c r="E40" s="29"/>
      <c r="J40"/>
      <c r="K40"/>
      <c r="L40" s="2"/>
      <c r="P40" s="1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53"/>
      <c r="C41" s="3"/>
      <c r="J41"/>
      <c r="K41"/>
      <c r="L41" s="2"/>
      <c r="Q41" s="5"/>
      <c r="R41" s="93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53"/>
      <c r="C42" s="3"/>
      <c r="J42"/>
      <c r="K42"/>
      <c r="L42" s="2"/>
      <c r="P42" s="2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53"/>
      <c r="C43" s="3"/>
      <c r="G43" s="2"/>
      <c r="H43" s="2"/>
      <c r="J43"/>
      <c r="K43"/>
      <c r="L43" s="2"/>
      <c r="P43" s="2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"/>
      <c r="J44"/>
      <c r="K44"/>
      <c r="L44" s="2"/>
      <c r="M44" s="19"/>
      <c r="P44" s="2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E45" s="29"/>
      <c r="G45" s="1"/>
      <c r="H45" s="1"/>
      <c r="I45"/>
      <c r="J45"/>
      <c r="K45"/>
      <c r="L45" s="2"/>
      <c r="M45"/>
      <c r="N45"/>
      <c r="O45"/>
      <c r="P45" s="2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"/>
      <c r="J46"/>
      <c r="K46"/>
      <c r="L46" s="2"/>
      <c r="M46" s="19"/>
      <c r="P46" s="2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ht="14.1" customHeight="1" x14ac:dyDescent="0.2">
      <c r="A47" s="82"/>
      <c r="B47" s="53"/>
      <c r="C47" s="3"/>
      <c r="H47" s="2"/>
      <c r="J47"/>
      <c r="K47"/>
      <c r="L47" s="2"/>
      <c r="M47"/>
      <c r="P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ht="14.1" customHeight="1" x14ac:dyDescent="0.2">
      <c r="A48" s="82"/>
      <c r="B48" s="70"/>
      <c r="C48" s="127"/>
      <c r="D48" s="9"/>
      <c r="E48" s="9"/>
      <c r="F48" s="9"/>
      <c r="G48" s="9"/>
      <c r="H48" s="9"/>
      <c r="I48" s="10"/>
      <c r="J48" s="9"/>
      <c r="K48" s="9"/>
      <c r="L48" s="9"/>
      <c r="M48" s="10"/>
      <c r="N48" s="10"/>
      <c r="O48" s="9"/>
      <c r="P48" s="9"/>
      <c r="Q48" s="80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ht="14.1" customHeight="1" x14ac:dyDescent="0.2">
      <c r="A49" s="82"/>
      <c r="B49" s="82"/>
      <c r="C49" s="82"/>
      <c r="D49" s="82"/>
      <c r="E49" s="82"/>
      <c r="F49" s="82"/>
      <c r="G49" s="96"/>
      <c r="H49" s="96"/>
      <c r="I49" s="84"/>
      <c r="J49" s="82"/>
      <c r="K49" s="82"/>
      <c r="L49" s="82"/>
      <c r="M49" s="84"/>
      <c r="N49" s="84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ht="14.1" customHeight="1" x14ac:dyDescent="0.2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82"/>
      <c r="C52" s="128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82"/>
      <c r="C53" s="82"/>
      <c r="D53" s="82"/>
      <c r="E53" s="82"/>
      <c r="F53" s="82"/>
      <c r="G53" s="82"/>
      <c r="H53" s="82"/>
      <c r="I53" s="84"/>
      <c r="J53" s="84"/>
      <c r="K53" s="84"/>
      <c r="L53" s="82"/>
      <c r="M53" s="84"/>
      <c r="N53" s="84"/>
      <c r="O53" s="84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82"/>
      <c r="C54" s="129"/>
      <c r="D54" s="129"/>
      <c r="E54" s="129"/>
      <c r="F54" s="129"/>
      <c r="G54" s="129"/>
      <c r="H54" s="129"/>
      <c r="I54" s="129"/>
      <c r="J54" s="84"/>
      <c r="K54" s="84"/>
      <c r="L54" s="82"/>
      <c r="M54" s="129"/>
      <c r="N54" s="129"/>
      <c r="O54" s="84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82"/>
      <c r="C55" s="129"/>
      <c r="D55" s="129"/>
      <c r="E55" s="129"/>
      <c r="F55" s="129"/>
      <c r="G55" s="129"/>
      <c r="H55" s="129"/>
      <c r="I55" s="129"/>
      <c r="J55" s="128"/>
      <c r="K55" s="128"/>
      <c r="L55" s="82"/>
      <c r="M55" s="129"/>
      <c r="N55" s="129"/>
      <c r="O55" s="128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82"/>
      <c r="C56" s="130"/>
      <c r="D56" s="131"/>
      <c r="E56" s="131"/>
      <c r="F56" s="131"/>
      <c r="G56" s="131"/>
      <c r="H56" s="131"/>
      <c r="I56" s="128"/>
      <c r="J56" s="128"/>
      <c r="K56" s="128"/>
      <c r="L56" s="82"/>
      <c r="M56" s="128"/>
      <c r="N56" s="128"/>
      <c r="O56" s="128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82"/>
      <c r="C57" s="129"/>
      <c r="D57" s="131"/>
      <c r="E57" s="131"/>
      <c r="F57" s="131"/>
      <c r="G57" s="131"/>
      <c r="H57" s="131"/>
      <c r="I57" s="128"/>
      <c r="J57" s="128"/>
      <c r="K57" s="128"/>
      <c r="L57" s="82"/>
      <c r="M57" s="128"/>
      <c r="N57" s="128"/>
      <c r="O57" s="128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82"/>
      <c r="C58" s="129"/>
      <c r="D58" s="131"/>
      <c r="E58" s="131"/>
      <c r="F58" s="131"/>
      <c r="G58" s="131"/>
      <c r="H58" s="131"/>
      <c r="I58" s="128"/>
      <c r="J58" s="128"/>
      <c r="K58" s="128"/>
      <c r="L58" s="82"/>
      <c r="M58" s="128"/>
      <c r="N58" s="128"/>
      <c r="O58" s="128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82"/>
      <c r="C59" s="129"/>
      <c r="D59" s="131"/>
      <c r="E59" s="131"/>
      <c r="F59" s="131"/>
      <c r="G59" s="131"/>
      <c r="H59" s="131"/>
      <c r="I59" s="128"/>
      <c r="J59" s="128"/>
      <c r="K59" s="128"/>
      <c r="L59" s="82"/>
      <c r="M59" s="128"/>
      <c r="N59" s="128"/>
      <c r="O59" s="128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82"/>
      <c r="C60" s="129"/>
      <c r="D60" s="131"/>
      <c r="E60" s="131"/>
      <c r="F60" s="131"/>
      <c r="G60" s="131"/>
      <c r="H60" s="131"/>
      <c r="I60" s="128"/>
      <c r="J60" s="128"/>
      <c r="K60" s="128"/>
      <c r="L60" s="82"/>
      <c r="M60" s="128"/>
      <c r="N60" s="128"/>
      <c r="O60" s="128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82"/>
      <c r="C61" s="131"/>
      <c r="D61" s="131"/>
      <c r="E61" s="131"/>
      <c r="F61" s="131"/>
      <c r="G61" s="131"/>
      <c r="H61" s="131"/>
      <c r="I61" s="128"/>
      <c r="J61" s="128"/>
      <c r="K61" s="128"/>
      <c r="L61" s="82"/>
      <c r="M61" s="128"/>
      <c r="N61" s="128"/>
      <c r="O61" s="128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82"/>
      <c r="C62" s="132"/>
      <c r="D62" s="131"/>
      <c r="E62" s="131"/>
      <c r="F62" s="131"/>
      <c r="G62" s="131"/>
      <c r="H62" s="131"/>
      <c r="I62" s="128"/>
      <c r="J62" s="128"/>
      <c r="K62" s="128"/>
      <c r="L62" s="82"/>
      <c r="M62" s="128"/>
      <c r="N62" s="128"/>
      <c r="O62" s="128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82"/>
      <c r="C63" s="82"/>
      <c r="D63" s="131"/>
      <c r="E63" s="131"/>
      <c r="F63" s="131"/>
      <c r="G63" s="131"/>
      <c r="H63" s="131"/>
      <c r="I63" s="128"/>
      <c r="J63" s="128"/>
      <c r="K63" s="128"/>
      <c r="L63" s="82"/>
      <c r="M63" s="128"/>
      <c r="N63" s="128"/>
      <c r="O63" s="128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82"/>
      <c r="C64" s="96"/>
      <c r="D64" s="131"/>
      <c r="E64" s="131"/>
      <c r="F64" s="131"/>
      <c r="G64" s="131"/>
      <c r="H64" s="131"/>
      <c r="I64" s="128"/>
      <c r="J64" s="128"/>
      <c r="K64" s="128"/>
      <c r="L64" s="82"/>
      <c r="M64" s="128"/>
      <c r="N64" s="128"/>
      <c r="O64" s="128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82"/>
      <c r="C65" s="129"/>
      <c r="D65" s="131"/>
      <c r="E65" s="82"/>
      <c r="F65" s="82"/>
      <c r="G65" s="131"/>
      <c r="H65" s="131"/>
      <c r="I65" s="128"/>
      <c r="J65" s="128"/>
      <c r="K65" s="128"/>
      <c r="L65" s="82"/>
      <c r="M65" s="128"/>
      <c r="N65" s="128"/>
      <c r="O65" s="128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82"/>
      <c r="C66" s="129"/>
      <c r="D66" s="131"/>
      <c r="E66" s="82"/>
      <c r="F66" s="82"/>
      <c r="G66" s="131"/>
      <c r="H66" s="131"/>
      <c r="I66" s="128"/>
      <c r="J66" s="128"/>
      <c r="K66" s="128"/>
      <c r="L66" s="82"/>
      <c r="M66" s="128"/>
      <c r="N66" s="128"/>
      <c r="O66" s="128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82"/>
      <c r="C67" s="129"/>
      <c r="D67" s="131"/>
      <c r="E67" s="82"/>
      <c r="F67" s="82"/>
      <c r="G67" s="131"/>
      <c r="H67" s="131"/>
      <c r="I67" s="128"/>
      <c r="J67" s="128"/>
      <c r="K67" s="128"/>
      <c r="L67" s="82"/>
      <c r="M67" s="128"/>
      <c r="N67" s="128"/>
      <c r="O67" s="128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82"/>
      <c r="C68" s="129"/>
      <c r="D68" s="131"/>
      <c r="E68" s="82"/>
      <c r="F68" s="82"/>
      <c r="G68" s="131"/>
      <c r="H68" s="131"/>
      <c r="I68" s="128"/>
      <c r="J68" s="128"/>
      <c r="K68" s="128"/>
      <c r="L68" s="82"/>
      <c r="M68" s="128"/>
      <c r="N68" s="128"/>
      <c r="O68" s="128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82"/>
      <c r="C69" s="129"/>
      <c r="D69" s="131"/>
      <c r="E69" s="82"/>
      <c r="F69" s="82"/>
      <c r="G69" s="131"/>
      <c r="H69" s="131"/>
      <c r="I69" s="128"/>
      <c r="J69" s="128"/>
      <c r="K69" s="128"/>
      <c r="L69" s="82"/>
      <c r="M69" s="128"/>
      <c r="N69" s="128"/>
      <c r="O69" s="128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82"/>
      <c r="C70" s="129"/>
      <c r="D70" s="131"/>
      <c r="E70" s="82"/>
      <c r="F70" s="82"/>
      <c r="G70" s="131"/>
      <c r="H70" s="131"/>
      <c r="I70" s="128"/>
      <c r="J70" s="128"/>
      <c r="K70" s="128"/>
      <c r="L70" s="82"/>
      <c r="M70" s="128"/>
      <c r="N70" s="128"/>
      <c r="O70" s="128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82"/>
      <c r="C71" s="129"/>
      <c r="D71" s="131"/>
      <c r="E71" s="82"/>
      <c r="F71" s="82"/>
      <c r="G71" s="131"/>
      <c r="H71" s="131"/>
      <c r="I71" s="128"/>
      <c r="J71" s="128"/>
      <c r="K71" s="128"/>
      <c r="L71" s="82"/>
      <c r="M71" s="128"/>
      <c r="N71" s="128"/>
      <c r="O71" s="128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82"/>
      <c r="C72" s="129"/>
      <c r="D72" s="131"/>
      <c r="E72" s="82"/>
      <c r="F72" s="82"/>
      <c r="G72" s="131"/>
      <c r="H72" s="131"/>
      <c r="I72" s="128"/>
      <c r="J72" s="128"/>
      <c r="K72" s="128"/>
      <c r="L72" s="82"/>
      <c r="M72" s="128"/>
      <c r="N72" s="128"/>
      <c r="O72" s="128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82"/>
      <c r="C73" s="129"/>
      <c r="D73" s="131"/>
      <c r="E73" s="82"/>
      <c r="F73" s="82"/>
      <c r="G73" s="131"/>
      <c r="H73" s="131"/>
      <c r="I73" s="128"/>
      <c r="J73" s="128"/>
      <c r="K73" s="128"/>
      <c r="L73" s="82"/>
      <c r="M73" s="128"/>
      <c r="N73" s="128"/>
      <c r="O73" s="128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82"/>
      <c r="C74" s="131"/>
      <c r="D74" s="131"/>
      <c r="E74" s="85"/>
      <c r="F74" s="131"/>
      <c r="G74" s="131"/>
      <c r="H74" s="131"/>
      <c r="I74" s="128"/>
      <c r="J74" s="128"/>
      <c r="K74" s="128"/>
      <c r="L74" s="82"/>
      <c r="M74" s="128"/>
      <c r="N74" s="128"/>
      <c r="O74" s="128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82"/>
      <c r="C75" s="82"/>
      <c r="D75" s="82"/>
      <c r="E75" s="82"/>
      <c r="F75" s="82"/>
      <c r="G75" s="82"/>
      <c r="H75" s="82"/>
      <c r="I75" s="84"/>
      <c r="J75" s="84"/>
      <c r="K75" s="84"/>
      <c r="L75" s="82"/>
      <c r="M75" s="84"/>
      <c r="N75" s="84"/>
      <c r="O75" s="84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82"/>
      <c r="C76" s="82"/>
      <c r="D76" s="82"/>
      <c r="E76" s="82"/>
      <c r="F76" s="82"/>
      <c r="G76" s="82"/>
      <c r="H76" s="82"/>
      <c r="I76" s="84"/>
      <c r="J76" s="84"/>
      <c r="K76" s="84"/>
      <c r="L76" s="82"/>
      <c r="M76" s="84"/>
      <c r="N76" s="84"/>
      <c r="O76" s="84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82"/>
      <c r="C77" s="82"/>
      <c r="D77" s="82"/>
      <c r="E77" s="82"/>
      <c r="F77" s="82"/>
      <c r="G77" s="82"/>
      <c r="H77" s="82"/>
      <c r="I77" s="84"/>
      <c r="J77" s="84"/>
      <c r="K77" s="84"/>
      <c r="L77" s="82"/>
      <c r="M77" s="84"/>
      <c r="N77" s="84"/>
      <c r="O77" s="84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82"/>
      <c r="C78" s="82"/>
      <c r="D78" s="82"/>
      <c r="E78" s="82"/>
      <c r="F78" s="82"/>
      <c r="G78" s="82"/>
      <c r="H78" s="82"/>
      <c r="I78" s="84"/>
      <c r="J78" s="84"/>
      <c r="K78" s="84"/>
      <c r="L78" s="82"/>
      <c r="M78" s="84"/>
      <c r="N78" s="84"/>
      <c r="O78" s="84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82"/>
      <c r="C79" s="85"/>
      <c r="D79" s="85"/>
      <c r="E79" s="85"/>
      <c r="F79" s="82"/>
      <c r="G79" s="85"/>
      <c r="H79" s="85"/>
      <c r="I79" s="97"/>
      <c r="J79" s="97"/>
      <c r="K79" s="97"/>
      <c r="L79" s="85"/>
      <c r="M79" s="97"/>
      <c r="N79" s="97"/>
      <c r="O79" s="97"/>
      <c r="P79" s="85"/>
      <c r="Q79" s="85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82"/>
      <c r="C80" s="85"/>
      <c r="D80" s="85"/>
      <c r="E80" s="85"/>
      <c r="F80" s="85"/>
      <c r="G80" s="85"/>
      <c r="H80" s="85"/>
      <c r="I80" s="97"/>
      <c r="J80" s="97"/>
      <c r="K80" s="97"/>
      <c r="L80" s="85"/>
      <c r="M80" s="97"/>
      <c r="N80" s="97"/>
      <c r="O80" s="97"/>
      <c r="P80" s="85"/>
      <c r="Q80" s="85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82"/>
      <c r="C81" s="85"/>
      <c r="D81" s="85"/>
      <c r="E81" s="85"/>
      <c r="F81" s="85"/>
      <c r="G81" s="85"/>
      <c r="H81" s="85"/>
      <c r="I81" s="97"/>
      <c r="J81" s="97"/>
      <c r="K81" s="97"/>
      <c r="L81" s="85"/>
      <c r="M81" s="97"/>
      <c r="N81" s="97"/>
      <c r="O81" s="97"/>
      <c r="P81" s="85"/>
      <c r="Q81" s="85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82"/>
      <c r="C82" s="85"/>
      <c r="D82" s="85"/>
      <c r="E82" s="85"/>
      <c r="F82" s="85"/>
      <c r="G82" s="85"/>
      <c r="H82" s="85"/>
      <c r="I82" s="97"/>
      <c r="J82" s="97"/>
      <c r="K82" s="97"/>
      <c r="L82" s="85"/>
      <c r="M82" s="97"/>
      <c r="N82" s="97"/>
      <c r="O82" s="97"/>
      <c r="P82" s="85"/>
      <c r="Q82" s="85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82"/>
      <c r="C83" s="85"/>
      <c r="D83" s="85"/>
      <c r="E83" s="85"/>
      <c r="F83" s="85"/>
      <c r="G83" s="85"/>
      <c r="H83" s="85"/>
      <c r="I83" s="97"/>
      <c r="J83" s="97"/>
      <c r="K83" s="97"/>
      <c r="L83" s="85"/>
      <c r="M83" s="97"/>
      <c r="N83" s="97"/>
      <c r="O83" s="97"/>
      <c r="P83" s="85"/>
      <c r="Q83" s="85"/>
      <c r="R83" s="85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82"/>
      <c r="C84" s="85"/>
      <c r="D84" s="85"/>
      <c r="E84" s="85"/>
      <c r="F84" s="85"/>
      <c r="G84" s="85"/>
      <c r="H84" s="85"/>
      <c r="I84" s="97"/>
      <c r="J84" s="97"/>
      <c r="K84" s="97"/>
      <c r="L84" s="85"/>
      <c r="M84" s="97"/>
      <c r="N84" s="97"/>
      <c r="O84" s="97"/>
      <c r="P84" s="85"/>
      <c r="Q84" s="85"/>
      <c r="R84" s="85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82"/>
      <c r="C85" s="85"/>
      <c r="D85" s="85"/>
      <c r="E85" s="85"/>
      <c r="F85" s="85"/>
      <c r="G85" s="85"/>
      <c r="H85" s="85"/>
      <c r="I85" s="97"/>
      <c r="J85" s="97"/>
      <c r="K85" s="97"/>
      <c r="L85" s="85"/>
      <c r="M85" s="97"/>
      <c r="N85" s="97"/>
      <c r="O85" s="97"/>
      <c r="P85" s="85"/>
      <c r="Q85" s="85"/>
      <c r="R85" s="85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96"/>
      <c r="D86" s="85"/>
      <c r="E86" s="85"/>
      <c r="F86" s="85"/>
      <c r="G86" s="85"/>
      <c r="H86" s="85"/>
      <c r="I86" s="97"/>
      <c r="J86" s="97"/>
      <c r="K86" s="97"/>
      <c r="L86" s="85"/>
      <c r="M86" s="97"/>
      <c r="N86" s="97"/>
      <c r="O86" s="97"/>
      <c r="P86" s="85"/>
      <c r="Q86" s="85"/>
      <c r="R86" s="85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96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18">
    <mergeCell ref="C9:F9"/>
    <mergeCell ref="G9:K9"/>
    <mergeCell ref="L9:P9"/>
    <mergeCell ref="C5:P5"/>
    <mergeCell ref="C7:K7"/>
    <mergeCell ref="L7:P7"/>
    <mergeCell ref="C8:K8"/>
    <mergeCell ref="L8:P8"/>
    <mergeCell ref="C10:F10"/>
    <mergeCell ref="G10:K10"/>
    <mergeCell ref="L10:P10"/>
    <mergeCell ref="C11:D11"/>
    <mergeCell ref="E11:F11"/>
    <mergeCell ref="G11:K11"/>
    <mergeCell ref="L11:P12"/>
    <mergeCell ref="C12:D12"/>
    <mergeCell ref="E12:F12"/>
    <mergeCell ref="G12:K12"/>
  </mergeCells>
  <phoneticPr fontId="4" type="noConversion"/>
  <conditionalFormatting sqref="G45:H45">
    <cfRule type="expression" dxfId="551" priority="0" stopIfTrue="1">
      <formula>$S$30+$S$35+$N$20+$O$20&lt;0</formula>
    </cfRule>
  </conditionalFormatting>
  <conditionalFormatting sqref="M44">
    <cfRule type="expression" dxfId="550" priority="1" stopIfTrue="1">
      <formula>$N$20+$S$28&lt;0</formula>
    </cfRule>
    <cfRule type="expression" dxfId="549" priority="2" stopIfTrue="1">
      <formula>$S$30&lt;0</formula>
    </cfRule>
  </conditionalFormatting>
  <conditionalFormatting sqref="M46">
    <cfRule type="expression" dxfId="548" priority="3" stopIfTrue="1">
      <formula>$N$20+$S$33&lt;0</formula>
    </cfRule>
    <cfRule type="expression" dxfId="547" priority="4" stopIfTrue="1">
      <formula>$S$35&lt;0</formula>
    </cfRule>
  </conditionalFormatting>
  <conditionalFormatting sqref="S14:S18">
    <cfRule type="expression" dxfId="546" priority="5" stopIfTrue="1">
      <formula>#REF!-#REF!&lt;0.01</formula>
    </cfRule>
  </conditionalFormatting>
  <pageMargins left="0.39370078740157483" right="0.39370078740157483" top="0.98425196850393704" bottom="0.98425196850393704" header="0.51181102362204722" footer="0.5118110236220472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Blad20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125" bestFit="1" customWidth="1"/>
    <col min="4" max="6" width="7.125" customWidth="1"/>
    <col min="7" max="7" width="8.625" bestFit="1" customWidth="1"/>
    <col min="9" max="9" width="7.125" style="2" customWidth="1"/>
    <col min="10" max="10" width="15.125" style="2" bestFit="1" customWidth="1"/>
    <col min="11" max="11" width="5.625" style="2" customWidth="1"/>
    <col min="12" max="12" width="8.625" customWidth="1"/>
    <col min="13" max="13" width="7.625" style="2" customWidth="1"/>
    <col min="14" max="14" width="7.125" style="2" customWidth="1"/>
    <col min="15" max="15" width="7.62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63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16</v>
      </c>
      <c r="F12" s="286"/>
      <c r="G12" s="350" t="str">
        <f>TEXT(firstday+(E12*7-10),format) &amp; " - " &amp; TEXT(firstday+(E12*7-4),format)</f>
        <v>13 april - 19 april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13 apr</v>
      </c>
      <c r="D17" s="182"/>
      <c r="E17" s="183"/>
      <c r="F17" s="182">
        <v>2.0833333333333332E-2</v>
      </c>
      <c r="G17" s="183"/>
      <c r="H17" s="184"/>
      <c r="I17" s="184"/>
      <c r="J17" s="189"/>
      <c r="K17" s="208"/>
      <c r="L17" s="178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14 apr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15 apr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16 apr</v>
      </c>
      <c r="D20" s="185"/>
      <c r="E20" s="186"/>
      <c r="F20" s="185">
        <v>2.0833333333333332E-2</v>
      </c>
      <c r="G20" s="186"/>
      <c r="H20" s="185"/>
      <c r="I20" s="186"/>
      <c r="J20" s="218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17 apr</v>
      </c>
      <c r="D21" s="185"/>
      <c r="E21" s="186"/>
      <c r="F21" s="185">
        <v>2.0833333333333332E-2</v>
      </c>
      <c r="G21" s="186"/>
      <c r="H21" s="185"/>
      <c r="I21" s="186"/>
      <c r="J21" s="206"/>
      <c r="K21" s="187"/>
      <c r="L21" s="178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18 apr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19 apr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15'!N30</f>
        <v>0</v>
      </c>
      <c r="O27" s="51">
        <f>'v 15'!O30</f>
        <v>0</v>
      </c>
      <c r="P27" s="46">
        <f>'v 15'!P30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13 apr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14 apr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15 apr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16 apr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17 apr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18 apr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19 apr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</mergeCells>
  <phoneticPr fontId="4"/>
  <conditionalFormatting sqref="G51:H51">
    <cfRule type="expression" dxfId="379" priority="0" stopIfTrue="1">
      <formula>$S$30+$S$35+$N$20+$O$20&lt;0</formula>
    </cfRule>
  </conditionalFormatting>
  <conditionalFormatting sqref="M50">
    <cfRule type="expression" dxfId="378" priority="1" stopIfTrue="1">
      <formula>$N$20+$S$28&lt;0</formula>
    </cfRule>
    <cfRule type="expression" dxfId="377" priority="2" stopIfTrue="1">
      <formula>$S$30&lt;0</formula>
    </cfRule>
  </conditionalFormatting>
  <conditionalFormatting sqref="M52">
    <cfRule type="expression" dxfId="376" priority="3" stopIfTrue="1">
      <formula>$N$20+$S$33&lt;0</formula>
    </cfRule>
    <cfRule type="expression" dxfId="375" priority="4" stopIfTrue="1">
      <formula>$S$35&lt;0</formula>
    </cfRule>
  </conditionalFormatting>
  <conditionalFormatting sqref="N28:N29">
    <cfRule type="expression" dxfId="374" priority="6" stopIfTrue="1">
      <formula>$N$20+$S$28&lt;0</formula>
    </cfRule>
    <cfRule type="expression" dxfId="373" priority="7" stopIfTrue="1">
      <formula>$S$30&lt;0</formula>
    </cfRule>
  </conditionalFormatting>
  <conditionalFormatting sqref="O28:O29">
    <cfRule type="expression" dxfId="372" priority="8" stopIfTrue="1">
      <formula>$O$20+$S$33&lt;0</formula>
    </cfRule>
    <cfRule type="expression" dxfId="371" priority="9" stopIfTrue="1">
      <formula>$S$35&lt;0</formula>
    </cfRule>
  </conditionalFormatting>
  <conditionalFormatting sqref="S14:S18">
    <cfRule type="expression" dxfId="370" priority="5" stopIfTrue="1">
      <formula>#REF!-#REF!&lt;0.01</formula>
    </cfRule>
  </conditionalFormatting>
  <dataValidations count="21">
    <dataValidation allowBlank="1" sqref="N22:N24" xr:uid="{00000000-0002-0000-1300-000000000000}"/>
    <dataValidation type="time" operator="lessThan" allowBlank="1" showErrorMessage="1" errorTitle="Fel i inmatning" error="Värdet ska vara en tidsrymd (0:00-23:59:59)" sqref="G17:G24 I17:I21" xr:uid="{00000000-0002-0000-13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1300-000002000000}">
      <formula1>0.999988425925926</formula1>
    </dataValidation>
    <dataValidation type="textLength" allowBlank="1" sqref="J18:J21" xr:uid="{00000000-0002-0000-13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13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13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13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1300-000007000000}">
      <formula1>0</formula1>
    </dataValidation>
    <dataValidation type="time" operator="lessThan" showErrorMessage="1" errorTitle="Fel i inmatning" error="Värdet ska vara en tidsrymd (0:00-23:59:59)" sqref="L17:L21" xr:uid="{00000000-0002-0000-1300-000008000000}">
      <formula1>0.999988425925926</formula1>
    </dataValidation>
    <dataValidation type="textLength" operator="lessThan" allowBlank="1" sqref="K17:K21" xr:uid="{00000000-0002-0000-1300-000009000000}">
      <formula1>50</formula1>
    </dataValidation>
    <dataValidation allowBlank="1" showInputMessage="1" showErrorMessage="1" prompt="Skriv in ej arbetad tid under arbetstid, t.ex. för ärenden" sqref="G15" xr:uid="{00000000-0002-0000-1300-00000A000000}"/>
    <dataValidation allowBlank="1" showInputMessage="1" showErrorMessage="1" prompt="Skriv in om och hur länge du jobbat hemma" sqref="H15:H16" xr:uid="{00000000-0002-0000-13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1300-00000C000000}"/>
    <dataValidation allowBlank="1" showInputMessage="1" showErrorMessage="1" promptTitle="Frånvaroorsak" prompt="Kan användas både för tid då man lämnar in en blankett (sjukdom, VAB etc.), eller träningstimme." sqref="J16" xr:uid="{00000000-0002-0000-1300-00000D000000}"/>
    <dataValidation allowBlank="1" showInputMessage="1" showErrorMessage="1" prompt="Skriv &quot;sjuk&quot; vid sjukdag som ska dras från flexsaldo, eller &quot;komp&quot; vid hel kompdag. Se kommentarerna." sqref="K15:K16" xr:uid="{00000000-0002-0000-13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1300-00000F000000}"/>
    <dataValidation allowBlank="1" showInputMessage="1" showErrorMessage="1" prompt="Skriv in beordrad enkel övertid, vilket är mellan kl 18.00-22.00 vardagar." sqref="N15:N16" xr:uid="{00000000-0002-0000-1300-000010000000}"/>
    <dataValidation allowBlank="1" showInputMessage="1" showErrorMessage="1" prompt="Skriv in beordrad kvalificerad övertid, vilket är mellan kl 22.00-06.00 vardagar eller övriga datum som ingår." sqref="O15:O16" xr:uid="{00000000-0002-0000-1300-000011000000}"/>
    <dataValidation type="time" operator="lessThanOrEqual" allowBlank="1" showErrorMessage="1" errorTitle="Fel i inmatning" error="Värdet ska vara en tid (00:00-23:59:59)" sqref="D17:E24" xr:uid="{00000000-0002-0000-13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13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1300-000014000000}">
      <formula1>0.999988425925926</formula1>
    </dataValidation>
  </dataValidations>
  <pageMargins left="0.39000000000000007" right="0.39000000000000007" top="0.19685039370078741" bottom="0.19685039370078741" header="0.51" footer="0.51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Blad21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12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3" width="7.625" style="2" customWidth="1"/>
    <col min="14" max="14" width="7.125" style="2" customWidth="1"/>
    <col min="15" max="15" width="7.62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63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17</v>
      </c>
      <c r="F12" s="286"/>
      <c r="G12" s="350" t="str">
        <f>TEXT(firstday+(E12*7-10),format) &amp; " - " &amp; TEXT(firstday+(E12*7-4),format)</f>
        <v>20 april - 26 april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20 apr</v>
      </c>
      <c r="D17" s="182"/>
      <c r="E17" s="183"/>
      <c r="F17" s="185">
        <v>2.0833333333333332E-2</v>
      </c>
      <c r="G17" s="183"/>
      <c r="H17" s="184"/>
      <c r="I17" s="184"/>
      <c r="J17" s="178"/>
      <c r="K17" s="180"/>
      <c r="L17" s="178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21 apr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22 apr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23 apr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24 apr</v>
      </c>
      <c r="D21" s="185"/>
      <c r="E21" s="186"/>
      <c r="F21" s="188">
        <v>2.0833333333333332E-2</v>
      </c>
      <c r="G21" s="186"/>
      <c r="H21" s="185"/>
      <c r="I21" s="186"/>
      <c r="J21" s="219"/>
      <c r="K21" s="187"/>
      <c r="L21" s="178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25 apr</v>
      </c>
      <c r="D22" s="190"/>
      <c r="E22" s="191"/>
      <c r="F22" s="192"/>
      <c r="G22" s="190"/>
      <c r="H22" s="190"/>
      <c r="I22" s="193"/>
      <c r="J22" s="214"/>
      <c r="K22" s="193"/>
      <c r="L22" s="193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26 apr</v>
      </c>
      <c r="D23" s="188"/>
      <c r="E23" s="196"/>
      <c r="F23" s="197"/>
      <c r="G23" s="188"/>
      <c r="H23" s="188"/>
      <c r="I23" s="198"/>
      <c r="J23" s="214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8">
        <f>SUM(L17:L23)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16'!N30</f>
        <v>0</v>
      </c>
      <c r="O27" s="51">
        <f>'v 16'!O30</f>
        <v>0</v>
      </c>
      <c r="P27" s="46">
        <f>'v 16'!P30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20 apr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21 apr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22 apr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23 apr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24 apr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25 apr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26 apr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H15:H16"/>
    <mergeCell ref="K15:K16"/>
    <mergeCell ref="D16:G16"/>
    <mergeCell ref="C25:D25"/>
    <mergeCell ref="L15:L16"/>
    <mergeCell ref="C33:C34"/>
    <mergeCell ref="C35:C36"/>
    <mergeCell ref="C37:C38"/>
    <mergeCell ref="C39:C40"/>
    <mergeCell ref="D40:P40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</mergeCells>
  <phoneticPr fontId="4"/>
  <conditionalFormatting sqref="G51:H51">
    <cfRule type="expression" dxfId="369" priority="0" stopIfTrue="1">
      <formula>$S$30+$S$35+$N$20+$O$20&lt;0</formula>
    </cfRule>
  </conditionalFormatting>
  <conditionalFormatting sqref="M50">
    <cfRule type="expression" dxfId="368" priority="1" stopIfTrue="1">
      <formula>$N$20+$S$28&lt;0</formula>
    </cfRule>
    <cfRule type="expression" dxfId="367" priority="2" stopIfTrue="1">
      <formula>$S$30&lt;0</formula>
    </cfRule>
  </conditionalFormatting>
  <conditionalFormatting sqref="M52">
    <cfRule type="expression" dxfId="366" priority="3" stopIfTrue="1">
      <formula>$N$20+$S$33&lt;0</formula>
    </cfRule>
    <cfRule type="expression" dxfId="365" priority="4" stopIfTrue="1">
      <formula>$S$35&lt;0</formula>
    </cfRule>
  </conditionalFormatting>
  <conditionalFormatting sqref="N28:N29">
    <cfRule type="expression" dxfId="364" priority="6" stopIfTrue="1">
      <formula>$N$20+$S$28&lt;0</formula>
    </cfRule>
    <cfRule type="expression" dxfId="363" priority="7" stopIfTrue="1">
      <formula>$S$30&lt;0</formula>
    </cfRule>
  </conditionalFormatting>
  <conditionalFormatting sqref="O28:O29">
    <cfRule type="expression" dxfId="362" priority="8" stopIfTrue="1">
      <formula>$O$20+$S$33&lt;0</formula>
    </cfRule>
    <cfRule type="expression" dxfId="361" priority="9" stopIfTrue="1">
      <formula>$S$35&lt;0</formula>
    </cfRule>
  </conditionalFormatting>
  <conditionalFormatting sqref="S14:S18">
    <cfRule type="expression" dxfId="360" priority="5" stopIfTrue="1">
      <formula>#REF!-#REF!&lt;0.01</formula>
    </cfRule>
  </conditionalFormatting>
  <dataValidations count="21">
    <dataValidation allowBlank="1" sqref="N22:N24" xr:uid="{00000000-0002-0000-1400-000000000000}"/>
    <dataValidation type="time" operator="lessThan" allowBlank="1" showErrorMessage="1" errorTitle="Fel i inmatning" error="Värdet ska vara en tidsrymd (0:00-23:59:59)" sqref="G17:G24 I17:I21" xr:uid="{00000000-0002-0000-14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1400-000002000000}">
      <formula1>0.999988425925926</formula1>
    </dataValidation>
    <dataValidation type="textLength" allowBlank="1" sqref="J18:J23" xr:uid="{00000000-0002-0000-14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14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14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14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1400-000007000000}">
      <formula1>0</formula1>
    </dataValidation>
    <dataValidation type="time" operator="lessThan" showErrorMessage="1" errorTitle="Fel i inmatning" error="Värdet ska vara en tidsrymd (0:00-23:59:59)" sqref="L17:L22 J17" xr:uid="{00000000-0002-0000-1400-000008000000}">
      <formula1>0.999988425925926</formula1>
    </dataValidation>
    <dataValidation type="textLength" operator="lessThan" allowBlank="1" sqref="K17:K22" xr:uid="{00000000-0002-0000-1400-000009000000}">
      <formula1>50</formula1>
    </dataValidation>
    <dataValidation allowBlank="1" showInputMessage="1" showErrorMessage="1" prompt="Skriv in ej arbetad tid under arbetstid, t.ex. för ärenden" sqref="G15" xr:uid="{00000000-0002-0000-1400-00000A000000}"/>
    <dataValidation allowBlank="1" showInputMessage="1" showErrorMessage="1" prompt="Skriv in om och hur länge du jobbat hemma" sqref="H15:H16" xr:uid="{00000000-0002-0000-14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1400-00000C000000}"/>
    <dataValidation allowBlank="1" showInputMessage="1" showErrorMessage="1" promptTitle="Frånvaroorsak" prompt="Kan användas både för tid då man lämnar in en blankett (sjukdom, VAB etc.), eller träningstimme." sqref="J16" xr:uid="{00000000-0002-0000-1400-00000D000000}"/>
    <dataValidation allowBlank="1" showInputMessage="1" showErrorMessage="1" prompt="Skriv &quot;sjuk&quot; vid sjukdag som ska dras från flexsaldo, eller &quot;komp&quot; vid hel kompdag. Se kommentarerna." sqref="K15:K16" xr:uid="{00000000-0002-0000-14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1400-00000F000000}"/>
    <dataValidation allowBlank="1" showInputMessage="1" showErrorMessage="1" prompt="Skriv in beordrad enkel övertid, vilket är mellan kl 18.00-22.00 vardagar." sqref="N15:N16" xr:uid="{00000000-0002-0000-1400-000010000000}"/>
    <dataValidation allowBlank="1" showInputMessage="1" showErrorMessage="1" prompt="Skriv in beordrad kvalificerad övertid, vilket är mellan kl 22.00-06.00 vardagar eller övriga datum som ingår." sqref="O15:O16" xr:uid="{00000000-0002-0000-1400-000011000000}"/>
    <dataValidation type="time" operator="lessThanOrEqual" allowBlank="1" showErrorMessage="1" errorTitle="Fel i inmatning" error="Värdet ska vara en tid (00:00-23:59:59)" sqref="D17:E24" xr:uid="{00000000-0002-0000-14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14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1400-000014000000}">
      <formula1>0.999988425925926</formula1>
    </dataValidation>
  </dataValidations>
  <pageMargins left="0.39000000000000007" right="0.39000000000000007" top="0.19685039370078741" bottom="0.19685039370078741" header="0.51" footer="0.51"/>
  <pageSetup paperSize="9" orientation="portrait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Blad22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125" bestFit="1" customWidth="1"/>
    <col min="4" max="6" width="7.125" customWidth="1"/>
    <col min="7" max="7" width="8.625" bestFit="1" customWidth="1"/>
    <col min="9" max="9" width="7.125" style="2" customWidth="1"/>
    <col min="10" max="10" width="13.25" style="2" customWidth="1"/>
    <col min="11" max="11" width="5.625" style="2" customWidth="1"/>
    <col min="12" max="12" width="8.625" customWidth="1"/>
    <col min="13" max="13" width="7.625" style="2" customWidth="1"/>
    <col min="14" max="14" width="7.125" style="2" customWidth="1"/>
    <col min="15" max="15" width="7.62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63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18</v>
      </c>
      <c r="F12" s="286"/>
      <c r="G12" s="350" t="str">
        <f>TEXT(firstday+(E12*7-10),format) &amp; " - " &amp; TEXT(firstday+(E12*7-4),format)</f>
        <v>27 april - 3 maj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27 apr</v>
      </c>
      <c r="D17" s="182"/>
      <c r="E17" s="183"/>
      <c r="F17" s="182">
        <v>2.0833333333333332E-2</v>
      </c>
      <c r="G17" s="183"/>
      <c r="H17" s="184"/>
      <c r="I17" s="184"/>
      <c r="J17" s="207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28 apr</v>
      </c>
      <c r="D18" s="185"/>
      <c r="E18" s="186"/>
      <c r="F18" s="185">
        <v>2.0833333333333332E-2</v>
      </c>
      <c r="G18" s="186"/>
      <c r="H18" s="185"/>
      <c r="I18" s="185"/>
      <c r="J18" s="219"/>
      <c r="K18" s="187"/>
      <c r="L18" s="178">
        <v>0.33333333333333331</v>
      </c>
      <c r="M18" s="45">
        <f t="shared" ref="M18:M19" si="0">AND(D18&lt;&gt;"",E18&lt;&gt;"")*((D18&gt;=E18)+E18-D18-F18-G18)+H18</f>
        <v>0</v>
      </c>
      <c r="N18" s="186"/>
      <c r="O18" s="185"/>
      <c r="P18" s="45">
        <f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29 apr</v>
      </c>
      <c r="D19" s="185"/>
      <c r="E19" s="186"/>
      <c r="F19" s="185">
        <v>2.0833333333333332E-2</v>
      </c>
      <c r="G19" s="186"/>
      <c r="H19" s="185"/>
      <c r="I19" s="186"/>
      <c r="J19" s="219"/>
      <c r="K19" s="187"/>
      <c r="L19" s="178">
        <v>0.33333333333333331</v>
      </c>
      <c r="M19" s="45">
        <f t="shared" si="0"/>
        <v>0</v>
      </c>
      <c r="N19" s="186"/>
      <c r="O19" s="185"/>
      <c r="P19" s="45">
        <f>(M19&gt;0)*(M19-L19-N19-O19+I19)-AND(M19=0,K19&lt;&gt;"")*(L19-I19)</f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30 apr</v>
      </c>
      <c r="D20" s="185"/>
      <c r="E20" s="186"/>
      <c r="F20" s="185">
        <v>0</v>
      </c>
      <c r="G20" s="186"/>
      <c r="H20" s="185"/>
      <c r="I20" s="185"/>
      <c r="J20" s="219" t="s">
        <v>102</v>
      </c>
      <c r="K20" s="187"/>
      <c r="L20" s="178">
        <v>0.16666666666666666</v>
      </c>
      <c r="M20" s="45">
        <f t="shared" ref="M20:M21" si="1">AND(D20&lt;&gt;"",E20&lt;&gt;"")*((D20&gt;=E20)+E20-D20-F20-G20)+H20</f>
        <v>0</v>
      </c>
      <c r="N20" s="186"/>
      <c r="O20" s="185"/>
      <c r="P20" s="45">
        <f t="shared" ref="P20:P21" si="2">(M20&gt;0)*(M20-L20-N20-O20+I20)-AND(M20=0,K20&lt;&gt;"")*(L20-I20)</f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1 maj</v>
      </c>
      <c r="D21" s="185"/>
      <c r="E21" s="186"/>
      <c r="F21" s="188"/>
      <c r="G21" s="186"/>
      <c r="H21" s="185"/>
      <c r="I21" s="186"/>
      <c r="J21" s="206" t="s">
        <v>116</v>
      </c>
      <c r="K21" s="187"/>
      <c r="L21" s="204">
        <v>0</v>
      </c>
      <c r="M21" s="45">
        <f t="shared" si="1"/>
        <v>0</v>
      </c>
      <c r="N21" s="186"/>
      <c r="O21" s="185"/>
      <c r="P21" s="45">
        <f t="shared" si="2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2 maj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3 maj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1.1666666666666667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17'!N30</f>
        <v>0</v>
      </c>
      <c r="O27" s="51">
        <f>'v 17'!O30</f>
        <v>0</v>
      </c>
      <c r="P27" s="46">
        <f>'v 17'!P30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27 apr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28 apr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29 apr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30 apr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1 maj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2 maj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3 maj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</mergeCells>
  <phoneticPr fontId="4"/>
  <conditionalFormatting sqref="G51:H51">
    <cfRule type="expression" dxfId="359" priority="0" stopIfTrue="1">
      <formula>$S$30+$S$35+$N$20+$O$20&lt;0</formula>
    </cfRule>
  </conditionalFormatting>
  <conditionalFormatting sqref="M50">
    <cfRule type="expression" dxfId="358" priority="1" stopIfTrue="1">
      <formula>$N$20+$S$28&lt;0</formula>
    </cfRule>
    <cfRule type="expression" dxfId="357" priority="2" stopIfTrue="1">
      <formula>$S$30&lt;0</formula>
    </cfRule>
  </conditionalFormatting>
  <conditionalFormatting sqref="M52">
    <cfRule type="expression" dxfId="356" priority="3" stopIfTrue="1">
      <formula>$N$20+$S$33&lt;0</formula>
    </cfRule>
    <cfRule type="expression" dxfId="355" priority="4" stopIfTrue="1">
      <formula>$S$35&lt;0</formula>
    </cfRule>
  </conditionalFormatting>
  <conditionalFormatting sqref="N28:N29">
    <cfRule type="expression" dxfId="354" priority="6" stopIfTrue="1">
      <formula>$N$20+$S$28&lt;0</formula>
    </cfRule>
    <cfRule type="expression" dxfId="353" priority="7" stopIfTrue="1">
      <formula>$S$30&lt;0</formula>
    </cfRule>
  </conditionalFormatting>
  <conditionalFormatting sqref="O28:O29">
    <cfRule type="expression" dxfId="352" priority="8" stopIfTrue="1">
      <formula>$O$20+$S$33&lt;0</formula>
    </cfRule>
    <cfRule type="expression" dxfId="351" priority="9" stopIfTrue="1">
      <formula>$S$35&lt;0</formula>
    </cfRule>
  </conditionalFormatting>
  <conditionalFormatting sqref="S14:S18">
    <cfRule type="expression" dxfId="350" priority="5" stopIfTrue="1">
      <formula>#REF!-#REF!&lt;0.01</formula>
    </cfRule>
  </conditionalFormatting>
  <dataValidations count="21">
    <dataValidation allowBlank="1" sqref="N22:N24" xr:uid="{00000000-0002-0000-1500-000000000000}"/>
    <dataValidation type="time" operator="lessThan" allowBlank="1" showErrorMessage="1" errorTitle="Fel i inmatning" error="Värdet ska vara en tidsrymd (0:00-23:59:59)" sqref="G17:G24 I17:I21" xr:uid="{00000000-0002-0000-15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1500-000002000000}">
      <formula1>0.999988425925926</formula1>
    </dataValidation>
    <dataValidation type="time" operator="lessThanOrEqual" allowBlank="1" showErrorMessage="1" errorTitle="Fel i inmatning" error="Värdet ska vara en tidsrymd (0:00-23:59:59)" sqref="N17 N19:N21 O17:O24" xr:uid="{00000000-0002-0000-1500-000003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1500-000004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1500-000005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1500-000006000000}">
      <formula1>0</formula1>
    </dataValidation>
    <dataValidation allowBlank="1" showInputMessage="1" showErrorMessage="1" prompt="Skriv in ej arbetad tid under arbetstid, t.ex. för ärenden" sqref="G15" xr:uid="{00000000-0002-0000-1500-000007000000}"/>
    <dataValidation allowBlank="1" showInputMessage="1" showErrorMessage="1" prompt="Skriv in om och hur länge du jobbat hemma" sqref="H15:H16" xr:uid="{00000000-0002-0000-1500-000008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1500-000009000000}"/>
    <dataValidation allowBlank="1" showInputMessage="1" showErrorMessage="1" promptTitle="Frånvaroorsak" prompt="Kan användas både för tid då man lämnar in en blankett (sjukdom, VAB etc.), eller träningstimme." sqref="J16" xr:uid="{00000000-0002-0000-1500-00000A000000}"/>
    <dataValidation allowBlank="1" showInputMessage="1" showErrorMessage="1" prompt="Skriv &quot;sjuk&quot; vid sjukdag som ska dras från flexsaldo, eller &quot;komp&quot; vid hel kompdag. Se kommentarerna." sqref="K15:K16" xr:uid="{00000000-0002-0000-1500-00000B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1500-00000C000000}"/>
    <dataValidation allowBlank="1" showInputMessage="1" showErrorMessage="1" prompt="Skriv in beordrad enkel övertid, vilket är mellan kl 18.00-22.00 vardagar." sqref="N15:N16" xr:uid="{00000000-0002-0000-1500-00000D000000}"/>
    <dataValidation allowBlank="1" showInputMessage="1" showErrorMessage="1" prompt="Skriv in beordrad kvalificerad övertid, vilket är mellan kl 22.00-06.00 vardagar eller övriga datum som ingår." sqref="O15:O16" xr:uid="{00000000-0002-0000-1500-00000E000000}"/>
    <dataValidation type="time" operator="lessThanOrEqual" allowBlank="1" showErrorMessage="1" errorTitle="Fel i inmatning" error="Värdet ska vara en tid (00:00-23:59:59)" sqref="D17:E24" xr:uid="{00000000-0002-0000-1500-00000F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1500-000010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1500-000011000000}">
      <formula1>0.999988425925926</formula1>
    </dataValidation>
    <dataValidation type="textLength" allowBlank="1" sqref="J17:J21" xr:uid="{00000000-0002-0000-1500-000012000000}">
      <formula1>0</formula1>
      <formula2>200</formula2>
    </dataValidation>
    <dataValidation type="time" operator="lessThan" showErrorMessage="1" errorTitle="Fel i inmatning" error="Värdet ska vara en tidsrymd (0:00-23:59:59)" sqref="L17:L21" xr:uid="{00000000-0002-0000-1500-000013000000}">
      <formula1>0.999988425925926</formula1>
    </dataValidation>
    <dataValidation type="textLength" operator="lessThan" allowBlank="1" sqref="K17:K19" xr:uid="{00000000-0002-0000-1500-000014000000}">
      <formula1>50</formula1>
    </dataValidation>
  </dataValidations>
  <pageMargins left="0.39000000000000007" right="0.39000000000000007" top="0.19685039370078741" bottom="0.19685039370078741" header="0.51" footer="0.5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Blad23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87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3" width="7.625" style="2" customWidth="1"/>
    <col min="14" max="14" width="7.125" style="2" customWidth="1"/>
    <col min="15" max="15" width="7.62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63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19</v>
      </c>
      <c r="F12" s="286"/>
      <c r="G12" s="350" t="str">
        <f>TEXT(firstday+(E12*7-10),format) &amp; " - " &amp; TEXT(firstday+(E12*7-4),format)</f>
        <v>4 maj - 10 maj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4 maj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5 maj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6 maj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7 maj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8 maj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8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9 maj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10 maj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18'!N30</f>
        <v>0</v>
      </c>
      <c r="O27" s="51">
        <f>'v 18'!O30</f>
        <v>0</v>
      </c>
      <c r="P27" s="46">
        <f>'v 18'!P30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4 maj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5 maj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6 maj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7 maj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8 maj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9 maj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10 maj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H15:H16"/>
    <mergeCell ref="K15:K16"/>
    <mergeCell ref="D16:G16"/>
    <mergeCell ref="C25:D25"/>
    <mergeCell ref="L15:L16"/>
    <mergeCell ref="C33:C34"/>
    <mergeCell ref="C35:C36"/>
    <mergeCell ref="C37:C38"/>
    <mergeCell ref="C39:C40"/>
    <mergeCell ref="D40:P40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</mergeCells>
  <phoneticPr fontId="4"/>
  <conditionalFormatting sqref="G51:H51">
    <cfRule type="expression" dxfId="349" priority="0" stopIfTrue="1">
      <formula>$S$30+$S$35+$N$20+$O$20&lt;0</formula>
    </cfRule>
  </conditionalFormatting>
  <conditionalFormatting sqref="M50">
    <cfRule type="expression" dxfId="348" priority="1" stopIfTrue="1">
      <formula>$N$20+$S$28&lt;0</formula>
    </cfRule>
    <cfRule type="expression" dxfId="347" priority="2" stopIfTrue="1">
      <formula>$S$30&lt;0</formula>
    </cfRule>
  </conditionalFormatting>
  <conditionalFormatting sqref="M52">
    <cfRule type="expression" dxfId="346" priority="3" stopIfTrue="1">
      <formula>$N$20+$S$33&lt;0</formula>
    </cfRule>
    <cfRule type="expression" dxfId="345" priority="4" stopIfTrue="1">
      <formula>$S$35&lt;0</formula>
    </cfRule>
  </conditionalFormatting>
  <conditionalFormatting sqref="N28:N29">
    <cfRule type="expression" dxfId="344" priority="6" stopIfTrue="1">
      <formula>$N$20+$S$28&lt;0</formula>
    </cfRule>
    <cfRule type="expression" dxfId="343" priority="7" stopIfTrue="1">
      <formula>$S$30&lt;0</formula>
    </cfRule>
  </conditionalFormatting>
  <conditionalFormatting sqref="O28:O29">
    <cfRule type="expression" dxfId="342" priority="8" stopIfTrue="1">
      <formula>$O$20+$S$33&lt;0</formula>
    </cfRule>
    <cfRule type="expression" dxfId="341" priority="9" stopIfTrue="1">
      <formula>$S$35&lt;0</formula>
    </cfRule>
  </conditionalFormatting>
  <conditionalFormatting sqref="S14:S18">
    <cfRule type="expression" dxfId="340" priority="5" stopIfTrue="1">
      <formula>#REF!-#REF!&lt;0.01</formula>
    </cfRule>
  </conditionalFormatting>
  <dataValidations count="21">
    <dataValidation allowBlank="1" sqref="N22:N24" xr:uid="{00000000-0002-0000-1600-000000000000}"/>
    <dataValidation type="time" operator="lessThan" allowBlank="1" showErrorMessage="1" errorTitle="Fel i inmatning" error="Värdet ska vara en tidsrymd (0:00-23:59:59)" sqref="G17:G24 I17:I21" xr:uid="{00000000-0002-0000-16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1600-000002000000}">
      <formula1>0.999988425925926</formula1>
    </dataValidation>
    <dataValidation type="time" operator="lessThanOrEqual" allowBlank="1" showErrorMessage="1" errorTitle="Fel i inmatning" error="Värdet ska vara en tidsrymd (0:00-23:59:59)" sqref="N17 N19:N21 O17:O24" xr:uid="{00000000-0002-0000-1600-000003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1600-000004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1600-000005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1600-000006000000}">
      <formula1>0</formula1>
    </dataValidation>
    <dataValidation type="time" operator="lessThan" showErrorMessage="1" errorTitle="Fel i inmatning" error="Värdet ska vara en tidsrymd (0:00-23:59:59)" sqref="L17:L21" xr:uid="{00000000-0002-0000-1600-000007000000}">
      <formula1>0.999988425925926</formula1>
    </dataValidation>
    <dataValidation type="textLength" operator="lessThan" allowBlank="1" sqref="K17:K21" xr:uid="{00000000-0002-0000-1600-000008000000}">
      <formula1>50</formula1>
    </dataValidation>
    <dataValidation allowBlank="1" showInputMessage="1" showErrorMessage="1" prompt="Skriv in ej arbetad tid under arbetstid, t.ex. för ärenden" sqref="G15" xr:uid="{00000000-0002-0000-1600-000009000000}"/>
    <dataValidation allowBlank="1" showInputMessage="1" showErrorMessage="1" prompt="Skriv in om och hur länge du jobbat hemma" sqref="H15:H16" xr:uid="{00000000-0002-0000-1600-00000A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1600-00000B000000}"/>
    <dataValidation allowBlank="1" showInputMessage="1" showErrorMessage="1" promptTitle="Frånvaroorsak" prompt="Kan användas både för tid då man lämnar in en blankett (sjukdom, VAB etc.), eller träningstimme." sqref="J16" xr:uid="{00000000-0002-0000-1600-00000C000000}"/>
    <dataValidation allowBlank="1" showInputMessage="1" showErrorMessage="1" prompt="Skriv &quot;sjuk&quot; vid sjukdag som ska dras från flexsaldo, eller &quot;komp&quot; vid hel kompdag. Se kommentarerna." sqref="K15:K16" xr:uid="{00000000-0002-0000-1600-00000D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1600-00000E000000}"/>
    <dataValidation allowBlank="1" showInputMessage="1" showErrorMessage="1" prompt="Skriv in beordrad enkel övertid, vilket är mellan kl 18.00-22.00 vardagar." sqref="N15:N16" xr:uid="{00000000-0002-0000-1600-00000F000000}"/>
    <dataValidation allowBlank="1" showInputMessage="1" showErrorMessage="1" prompt="Skriv in beordrad kvalificerad övertid, vilket är mellan kl 22.00-06.00 vardagar eller övriga datum som ingår." sqref="O15:O16" xr:uid="{00000000-0002-0000-1600-000010000000}"/>
    <dataValidation type="time" operator="lessThanOrEqual" allowBlank="1" showErrorMessage="1" errorTitle="Fel i inmatning" error="Värdet ska vara en tid (00:00-23:59:59)" sqref="D17:E24" xr:uid="{00000000-0002-0000-1600-000011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1600-000012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1600-000013000000}">
      <formula1>0.999988425925926</formula1>
    </dataValidation>
    <dataValidation type="textLength" allowBlank="1" sqref="J17:J19" xr:uid="{00000000-0002-0000-1600-000014000000}">
      <formula1>0</formula1>
      <formula2>200</formula2>
    </dataValidation>
  </dataValidations>
  <pageMargins left="0.39000000000000007" right="0.39000000000000007" top="0.19685039370078741" bottom="0.19685039370078741" header="0.51" footer="0.5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Blad24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37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3" width="7.625" style="2" customWidth="1"/>
    <col min="14" max="14" width="7.125" style="2" customWidth="1"/>
    <col min="15" max="15" width="7.62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20</v>
      </c>
      <c r="F12" s="286"/>
      <c r="G12" s="350" t="str">
        <f>TEXT(firstday+(E12*7-10),format) &amp; " - " &amp; TEXT(firstday+(E12*7-4),format)</f>
        <v>11 maj - 17 maj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11 maj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12 maj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13 maj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14 maj</v>
      </c>
      <c r="D20" s="185"/>
      <c r="E20" s="186"/>
      <c r="F20" s="185">
        <v>0</v>
      </c>
      <c r="G20" s="186"/>
      <c r="H20" s="185"/>
      <c r="I20" s="186"/>
      <c r="J20" s="206" t="s">
        <v>113</v>
      </c>
      <c r="K20" s="187"/>
      <c r="L20" s="204">
        <v>0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15 maj</v>
      </c>
      <c r="D21" s="185"/>
      <c r="E21" s="186"/>
      <c r="F21" s="188"/>
      <c r="G21" s="186"/>
      <c r="H21" s="185"/>
      <c r="I21" s="186"/>
      <c r="J21" s="218" t="s">
        <v>86</v>
      </c>
      <c r="K21" s="187"/>
      <c r="L21" s="178">
        <v>0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16 maj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17 maj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19'!N30</f>
        <v>0</v>
      </c>
      <c r="O27" s="51">
        <f>'v 19'!O30</f>
        <v>0</v>
      </c>
      <c r="P27" s="46">
        <f>'v 19'!P30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11 maj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12 maj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13 maj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14 maj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15 maj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16 maj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17 maj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</mergeCells>
  <phoneticPr fontId="4"/>
  <conditionalFormatting sqref="G51:H51">
    <cfRule type="expression" dxfId="339" priority="0" stopIfTrue="1">
      <formula>$S$30+$S$35+$N$20+$O$20&lt;0</formula>
    </cfRule>
  </conditionalFormatting>
  <conditionalFormatting sqref="M50">
    <cfRule type="expression" dxfId="338" priority="1" stopIfTrue="1">
      <formula>$N$20+$S$28&lt;0</formula>
    </cfRule>
    <cfRule type="expression" dxfId="337" priority="2" stopIfTrue="1">
      <formula>$S$30&lt;0</formula>
    </cfRule>
  </conditionalFormatting>
  <conditionalFormatting sqref="M52">
    <cfRule type="expression" dxfId="336" priority="3" stopIfTrue="1">
      <formula>$N$20+$S$33&lt;0</formula>
    </cfRule>
    <cfRule type="expression" dxfId="335" priority="4" stopIfTrue="1">
      <formula>$S$35&lt;0</formula>
    </cfRule>
  </conditionalFormatting>
  <conditionalFormatting sqref="N28:N29">
    <cfRule type="expression" dxfId="334" priority="6" stopIfTrue="1">
      <formula>$N$20+$S$28&lt;0</formula>
    </cfRule>
    <cfRule type="expression" dxfId="333" priority="7" stopIfTrue="1">
      <formula>$S$30&lt;0</formula>
    </cfRule>
  </conditionalFormatting>
  <conditionalFormatting sqref="O28:O29">
    <cfRule type="expression" dxfId="332" priority="8" stopIfTrue="1">
      <formula>$O$20+$S$33&lt;0</formula>
    </cfRule>
    <cfRule type="expression" dxfId="331" priority="9" stopIfTrue="1">
      <formula>$S$35&lt;0</formula>
    </cfRule>
  </conditionalFormatting>
  <conditionalFormatting sqref="S14:S18">
    <cfRule type="expression" dxfId="330" priority="5" stopIfTrue="1">
      <formula>#REF!-#REF!&lt;0.01</formula>
    </cfRule>
  </conditionalFormatting>
  <dataValidations xWindow="403" yWindow="236" count="21">
    <dataValidation allowBlank="1" sqref="N22:N24" xr:uid="{00000000-0002-0000-1700-000000000000}"/>
    <dataValidation type="time" operator="lessThan" allowBlank="1" showErrorMessage="1" errorTitle="Fel i inmatning" error="Värdet ska vara en tidsrymd (0:00-23:59:59)" sqref="G17:G24 I17:I21" xr:uid="{00000000-0002-0000-17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1700-000002000000}">
      <formula1>0.999988425925926</formula1>
    </dataValidation>
    <dataValidation type="textLength" allowBlank="1" sqref="J17:J21" xr:uid="{00000000-0002-0000-17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17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17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17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1700-000007000000}">
      <formula1>0</formula1>
    </dataValidation>
    <dataValidation type="time" operator="lessThan" showErrorMessage="1" errorTitle="Fel i inmatning" error="Värdet ska vara en tidsrymd (0:00-23:59:59)" sqref="L17:L21" xr:uid="{00000000-0002-0000-1700-000008000000}">
      <formula1>0.999988425925926</formula1>
    </dataValidation>
    <dataValidation type="textLength" operator="lessThan" allowBlank="1" sqref="K17:K21" xr:uid="{00000000-0002-0000-1700-000009000000}">
      <formula1>50</formula1>
    </dataValidation>
    <dataValidation allowBlank="1" showInputMessage="1" showErrorMessage="1" prompt="Skriv in ej arbetad tid under arbetstid, t.ex. för ärenden" sqref="G15" xr:uid="{00000000-0002-0000-1700-00000A000000}"/>
    <dataValidation allowBlank="1" showInputMessage="1" showErrorMessage="1" prompt="Skriv in om och hur länge du jobbat hemma" sqref="H15:H16" xr:uid="{00000000-0002-0000-17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1700-00000C000000}"/>
    <dataValidation allowBlank="1" showInputMessage="1" showErrorMessage="1" promptTitle="Frånvaroorsak" prompt="Kan användas både för tid då man lämnar in en blankett (sjukdom, VAB etc.), eller träningstimme." sqref="J16" xr:uid="{00000000-0002-0000-1700-00000D000000}"/>
    <dataValidation allowBlank="1" showInputMessage="1" showErrorMessage="1" prompt="Skriv &quot;sjuk&quot; vid sjukdag som ska dras från flexsaldo, eller &quot;komp&quot; vid hel kompdag. Se kommentarerna." sqref="K15:K16" xr:uid="{00000000-0002-0000-17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1700-00000F000000}"/>
    <dataValidation allowBlank="1" showInputMessage="1" showErrorMessage="1" prompt="Skriv in beordrad enkel övertid, vilket är mellan kl 18.00-22.00 vardagar." sqref="N15:N16" xr:uid="{00000000-0002-0000-1700-000010000000}"/>
    <dataValidation allowBlank="1" showInputMessage="1" showErrorMessage="1" prompt="Skriv in beordrad kvalificerad övertid, vilket är mellan kl 22.00-06.00 vardagar eller övriga datum som ingår." sqref="O15:O16" xr:uid="{00000000-0002-0000-1700-000011000000}"/>
    <dataValidation type="time" operator="lessThanOrEqual" allowBlank="1" showErrorMessage="1" errorTitle="Fel i inmatning" error="Värdet ska vara en tid (00:00-23:59:59)" sqref="D17:E24" xr:uid="{00000000-0002-0000-17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17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1700-000014000000}">
      <formula1>0.999988425925926</formula1>
    </dataValidation>
  </dataValidations>
  <pageMargins left="0.39000000000000007" right="0.39000000000000007" top="0.19685039370078741" bottom="0.19685039370078741" header="0.51" footer="0.51"/>
  <pageSetup paperSize="9" orientation="portrait" horizontalDpi="4294967292" verticalDpi="4294967292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Blad25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375" bestFit="1" customWidth="1"/>
    <col min="4" max="6" width="7.125" customWidth="1"/>
    <col min="7" max="7" width="8.625" bestFit="1" customWidth="1"/>
    <col min="9" max="9" width="7.125" style="2" customWidth="1"/>
    <col min="10" max="10" width="18.125" style="2" bestFit="1" customWidth="1"/>
    <col min="11" max="11" width="5.625" style="2" customWidth="1"/>
    <col min="12" max="12" width="8.625" customWidth="1"/>
    <col min="13" max="13" width="7.625" style="2" customWidth="1"/>
    <col min="14" max="14" width="7.125" style="2" customWidth="1"/>
    <col min="15" max="15" width="7.62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90">
        <f>Befattning</f>
        <v>0</v>
      </c>
      <c r="D10" s="263"/>
      <c r="E10" s="263"/>
      <c r="F10" s="264"/>
      <c r="G10" s="287">
        <f>Arbetsplats</f>
        <v>0</v>
      </c>
      <c r="H10" s="288"/>
      <c r="I10" s="288"/>
      <c r="J10" s="288"/>
      <c r="K10" s="289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21</v>
      </c>
      <c r="F12" s="286"/>
      <c r="G12" s="350" t="str">
        <f>TEXT(firstday+(E12*7-10),format) &amp; " - " &amp; TEXT(firstday+(E12*7-4),format)</f>
        <v>18 maj - 24 maj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18 maj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19 maj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20 maj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21 maj</v>
      </c>
      <c r="D20" s="185"/>
      <c r="E20" s="186"/>
      <c r="F20" s="185">
        <v>2.0833333333333332E-2</v>
      </c>
      <c r="G20" s="186"/>
      <c r="H20" s="185"/>
      <c r="I20" s="186"/>
      <c r="J20" s="202"/>
      <c r="K20" s="208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22 maj</v>
      </c>
      <c r="D21" s="185"/>
      <c r="E21" s="186"/>
      <c r="F21" s="188">
        <v>2.0833333333333332E-2</v>
      </c>
      <c r="G21" s="186"/>
      <c r="H21" s="185"/>
      <c r="I21" s="186"/>
      <c r="J21" s="202"/>
      <c r="K21" s="208"/>
      <c r="L21" s="178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23 maj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24 maj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20'!N30</f>
        <v>0</v>
      </c>
      <c r="O27" s="51">
        <f>'v 20'!O30</f>
        <v>0</v>
      </c>
      <c r="P27" s="46">
        <f>'v 20'!P30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18 maj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19 maj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20 maj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21 maj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22 maj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23 maj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24 maj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H15:H16"/>
    <mergeCell ref="K15:K16"/>
    <mergeCell ref="D16:G16"/>
    <mergeCell ref="C25:D25"/>
    <mergeCell ref="L15:L16"/>
    <mergeCell ref="C33:C34"/>
    <mergeCell ref="C35:C36"/>
    <mergeCell ref="C37:C38"/>
    <mergeCell ref="C39:C40"/>
    <mergeCell ref="D40:P40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</mergeCells>
  <phoneticPr fontId="4"/>
  <conditionalFormatting sqref="G51:H51">
    <cfRule type="expression" dxfId="329" priority="0" stopIfTrue="1">
      <formula>$S$30+$S$35+$N$20+$O$20&lt;0</formula>
    </cfRule>
  </conditionalFormatting>
  <conditionalFormatting sqref="M50">
    <cfRule type="expression" dxfId="328" priority="1" stopIfTrue="1">
      <formula>$N$20+$S$28&lt;0</formula>
    </cfRule>
    <cfRule type="expression" dxfId="327" priority="2" stopIfTrue="1">
      <formula>$S$30&lt;0</formula>
    </cfRule>
  </conditionalFormatting>
  <conditionalFormatting sqref="M52">
    <cfRule type="expression" dxfId="326" priority="3" stopIfTrue="1">
      <formula>$N$20+$S$33&lt;0</formula>
    </cfRule>
    <cfRule type="expression" dxfId="325" priority="4" stopIfTrue="1">
      <formula>$S$35&lt;0</formula>
    </cfRule>
  </conditionalFormatting>
  <conditionalFormatting sqref="N28:N29">
    <cfRule type="expression" dxfId="324" priority="6" stopIfTrue="1">
      <formula>$N$20+$S$28&lt;0</formula>
    </cfRule>
    <cfRule type="expression" dxfId="323" priority="7" stopIfTrue="1">
      <formula>$S$30&lt;0</formula>
    </cfRule>
  </conditionalFormatting>
  <conditionalFormatting sqref="O28:O29">
    <cfRule type="expression" dxfId="322" priority="8" stopIfTrue="1">
      <formula>$O$20+$S$33&lt;0</formula>
    </cfRule>
    <cfRule type="expression" dxfId="321" priority="9" stopIfTrue="1">
      <formula>$S$35&lt;0</formula>
    </cfRule>
  </conditionalFormatting>
  <conditionalFormatting sqref="S14:S18">
    <cfRule type="expression" dxfId="320" priority="5" stopIfTrue="1">
      <formula>#REF!-#REF!&lt;0.01</formula>
    </cfRule>
  </conditionalFormatting>
  <dataValidations count="21">
    <dataValidation allowBlank="1" sqref="N22:N24" xr:uid="{00000000-0002-0000-1800-000000000000}"/>
    <dataValidation type="time" operator="lessThan" allowBlank="1" showErrorMessage="1" errorTitle="Fel i inmatning" error="Värdet ska vara en tidsrymd (0:00-23:59:59)" sqref="G17:G24 I17:I21" xr:uid="{00000000-0002-0000-18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1800-000002000000}">
      <formula1>0.999988425925926</formula1>
    </dataValidation>
    <dataValidation type="textLength" allowBlank="1" sqref="J17:J19" xr:uid="{00000000-0002-0000-18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18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18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18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1800-000007000000}">
      <formula1>0</formula1>
    </dataValidation>
    <dataValidation type="time" operator="lessThan" showErrorMessage="1" errorTitle="Fel i inmatning" error="Värdet ska vara en tidsrymd (0:00-23:59:59)" sqref="L17:L21" xr:uid="{00000000-0002-0000-1800-000008000000}">
      <formula1>0.999988425925926</formula1>
    </dataValidation>
    <dataValidation type="textLength" operator="lessThan" allowBlank="1" sqref="K17:K21" xr:uid="{00000000-0002-0000-1800-000009000000}">
      <formula1>50</formula1>
    </dataValidation>
    <dataValidation allowBlank="1" showInputMessage="1" showErrorMessage="1" prompt="Skriv in ej arbetad tid under arbetstid, t.ex. för ärenden" sqref="G15" xr:uid="{00000000-0002-0000-1800-00000A000000}"/>
    <dataValidation allowBlank="1" showInputMessage="1" showErrorMessage="1" prompt="Skriv in om och hur länge du jobbat hemma" sqref="H15:H16" xr:uid="{00000000-0002-0000-18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1800-00000C000000}"/>
    <dataValidation allowBlank="1" showInputMessage="1" showErrorMessage="1" promptTitle="Frånvaroorsak" prompt="Kan användas både för tid då man lämnar in en blankett (sjukdom, VAB etc.), eller träningstimme." sqref="J16" xr:uid="{00000000-0002-0000-1800-00000D000000}"/>
    <dataValidation allowBlank="1" showInputMessage="1" showErrorMessage="1" prompt="Skriv &quot;sjuk&quot; vid sjukdag som ska dras från flexsaldo, eller &quot;komp&quot; vid hel kompdag. Se kommentarerna." sqref="K15:K16" xr:uid="{00000000-0002-0000-18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1800-00000F000000}"/>
    <dataValidation allowBlank="1" showInputMessage="1" showErrorMessage="1" prompt="Skriv in beordrad enkel övertid, vilket är mellan kl 18.00-22.00 vardagar." sqref="N15:N16" xr:uid="{00000000-0002-0000-1800-000010000000}"/>
    <dataValidation allowBlank="1" showInputMessage="1" showErrorMessage="1" prompt="Skriv in beordrad kvalificerad övertid, vilket är mellan kl 22.00-06.00 vardagar eller övriga datum som ingår." sqref="O15:O16" xr:uid="{00000000-0002-0000-1800-000011000000}"/>
    <dataValidation type="time" operator="lessThanOrEqual" allowBlank="1" showErrorMessage="1" errorTitle="Fel i inmatning" error="Värdet ska vara en tid (00:00-23:59:59)" sqref="D17:E24" xr:uid="{00000000-0002-0000-18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18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18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Blad26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37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3" width="7.625" style="2" customWidth="1"/>
    <col min="14" max="14" width="7.125" style="2" customWidth="1"/>
    <col min="15" max="15" width="7.62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22</v>
      </c>
      <c r="F12" s="286"/>
      <c r="G12" s="350" t="str">
        <f>TEXT(firstday+(E12*7-10),format) &amp; " - " &amp; TEXT(firstday+(E12*7-4),format)</f>
        <v>25 maj - 31 maj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25 maj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26 maj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27 maj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28 maj</v>
      </c>
      <c r="D20" s="185"/>
      <c r="E20" s="186"/>
      <c r="F20" s="185">
        <v>2.0833333333333332E-2</v>
      </c>
      <c r="G20" s="186"/>
      <c r="H20" s="185"/>
      <c r="I20" s="186"/>
      <c r="J20" s="206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29 maj</v>
      </c>
      <c r="D21" s="185"/>
      <c r="E21" s="186"/>
      <c r="F21" s="185">
        <v>2.0833333333333332E-2</v>
      </c>
      <c r="G21" s="186"/>
      <c r="H21" s="185"/>
      <c r="I21" s="186"/>
      <c r="J21" s="218"/>
      <c r="K21" s="187"/>
      <c r="L21" s="178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30 maj</v>
      </c>
      <c r="D22" s="190"/>
      <c r="E22" s="191"/>
      <c r="F22" s="192"/>
      <c r="G22" s="190"/>
      <c r="H22" s="190"/>
      <c r="I22" s="193"/>
      <c r="J22" s="213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31 maj</v>
      </c>
      <c r="D23" s="188"/>
      <c r="E23" s="196"/>
      <c r="F23" s="197"/>
      <c r="G23" s="188"/>
      <c r="H23" s="188"/>
      <c r="I23" s="198"/>
      <c r="J23" s="212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21'!N30</f>
        <v>0</v>
      </c>
      <c r="O27" s="51">
        <f>'v 21'!O30</f>
        <v>0</v>
      </c>
      <c r="P27" s="46">
        <f>'v 21'!P30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25 maj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26 maj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27 maj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28 maj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29 maj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30 maj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31 maj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</mergeCells>
  <phoneticPr fontId="4"/>
  <conditionalFormatting sqref="G51:H51">
    <cfRule type="expression" dxfId="319" priority="0" stopIfTrue="1">
      <formula>$S$30+$S$35+$N$20+$O$20&lt;0</formula>
    </cfRule>
  </conditionalFormatting>
  <conditionalFormatting sqref="M50">
    <cfRule type="expression" dxfId="318" priority="1" stopIfTrue="1">
      <formula>$N$20+$S$28&lt;0</formula>
    </cfRule>
    <cfRule type="expression" dxfId="317" priority="2" stopIfTrue="1">
      <formula>$S$30&lt;0</formula>
    </cfRule>
  </conditionalFormatting>
  <conditionalFormatting sqref="M52">
    <cfRule type="expression" dxfId="316" priority="3" stopIfTrue="1">
      <formula>$N$20+$S$33&lt;0</formula>
    </cfRule>
    <cfRule type="expression" dxfId="315" priority="4" stopIfTrue="1">
      <formula>$S$35&lt;0</formula>
    </cfRule>
  </conditionalFormatting>
  <conditionalFormatting sqref="N28:N29">
    <cfRule type="expression" dxfId="314" priority="6" stopIfTrue="1">
      <formula>$N$20+$S$28&lt;0</formula>
    </cfRule>
    <cfRule type="expression" dxfId="313" priority="7" stopIfTrue="1">
      <formula>$S$30&lt;0</formula>
    </cfRule>
  </conditionalFormatting>
  <conditionalFormatting sqref="O28:O29">
    <cfRule type="expression" dxfId="312" priority="8" stopIfTrue="1">
      <formula>$O$20+$S$33&lt;0</formula>
    </cfRule>
    <cfRule type="expression" dxfId="311" priority="9" stopIfTrue="1">
      <formula>$S$35&lt;0</formula>
    </cfRule>
  </conditionalFormatting>
  <conditionalFormatting sqref="S14:S18">
    <cfRule type="expression" dxfId="310" priority="5" stopIfTrue="1">
      <formula>#REF!-#REF!&lt;0.01</formula>
    </cfRule>
  </conditionalFormatting>
  <dataValidations count="21">
    <dataValidation allowBlank="1" sqref="N22:N24" xr:uid="{00000000-0002-0000-1900-000000000000}"/>
    <dataValidation type="time" operator="lessThan" allowBlank="1" showErrorMessage="1" errorTitle="Fel i inmatning" error="Värdet ska vara en tidsrymd (0:00-23:59:59)" sqref="I17:I21 G17:G24" xr:uid="{00000000-0002-0000-19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1900-000002000000}">
      <formula1>0.999988425925926</formula1>
    </dataValidation>
    <dataValidation type="textLength" allowBlank="1" sqref="J17:J21" xr:uid="{00000000-0002-0000-19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19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19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19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1900-000007000000}">
      <formula1>0</formula1>
    </dataValidation>
    <dataValidation type="time" operator="lessThan" showErrorMessage="1" errorTitle="Fel i inmatning" error="Värdet ska vara en tidsrymd (0:00-23:59:59)" sqref="L17:L21" xr:uid="{00000000-0002-0000-1900-000008000000}">
      <formula1>0.999988425925926</formula1>
    </dataValidation>
    <dataValidation type="textLength" operator="lessThan" allowBlank="1" sqref="K17:K21" xr:uid="{00000000-0002-0000-1900-000009000000}">
      <formula1>50</formula1>
    </dataValidation>
    <dataValidation allowBlank="1" showInputMessage="1" showErrorMessage="1" prompt="Skriv in ej arbetad tid under arbetstid, t.ex. för ärenden" sqref="G15" xr:uid="{00000000-0002-0000-1900-00000A000000}"/>
    <dataValidation allowBlank="1" showInputMessage="1" showErrorMessage="1" prompt="Skriv in om och hur länge du jobbat hemma" sqref="H15:H16" xr:uid="{00000000-0002-0000-19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1900-00000C000000}"/>
    <dataValidation allowBlank="1" showInputMessage="1" showErrorMessage="1" promptTitle="Frånvaroorsak" prompt="Kan användas både för tid då man lämnar in en blankett (sjukdom, VAB etc.), eller träningstimme." sqref="J16" xr:uid="{00000000-0002-0000-1900-00000D000000}"/>
    <dataValidation allowBlank="1" showInputMessage="1" showErrorMessage="1" prompt="Skriv &quot;sjuk&quot; vid sjukdag som ska dras från flexsaldo, eller &quot;komp&quot; vid hel kompdag. Se kommentarerna." sqref="K15:K16" xr:uid="{00000000-0002-0000-19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1900-00000F000000}"/>
    <dataValidation allowBlank="1" showInputMessage="1" showErrorMessage="1" prompt="Skriv in beordrad enkel övertid, vilket är mellan kl 18.00-22.00 vardagar." sqref="N15:N16" xr:uid="{00000000-0002-0000-1900-000010000000}"/>
    <dataValidation allowBlank="1" showInputMessage="1" showErrorMessage="1" prompt="Skriv in beordrad kvalificerad övertid, vilket är mellan kl 22.00-06.00 vardagar eller övriga datum som ingår." sqref="O15:O16" xr:uid="{00000000-0002-0000-1900-000011000000}"/>
    <dataValidation type="time" operator="lessThanOrEqual" allowBlank="1" showErrorMessage="1" errorTitle="Fel i inmatning" error="Värdet ska vara en tid (00:00-23:59:59)" sqref="D17:E24" xr:uid="{00000000-0002-0000-19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19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19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Blad27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375" bestFit="1" customWidth="1"/>
    <col min="4" max="6" width="7.125" customWidth="1"/>
    <col min="7" max="7" width="8.625" bestFit="1" customWidth="1"/>
    <col min="9" max="9" width="7.125" style="2" customWidth="1"/>
    <col min="10" max="10" width="14.375" style="2" bestFit="1" customWidth="1"/>
    <col min="11" max="11" width="5.625" style="2" customWidth="1"/>
    <col min="12" max="12" width="8.625" customWidth="1"/>
    <col min="13" max="13" width="7.625" style="2" customWidth="1"/>
    <col min="14" max="14" width="7.125" style="2" customWidth="1"/>
    <col min="15" max="15" width="7.62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23</v>
      </c>
      <c r="F12" s="286"/>
      <c r="G12" s="350" t="str">
        <f>TEXT(firstday+(E12*7-10),format) &amp; " - " &amp; TEXT(firstday+(E12*7-4),format)</f>
        <v>1 juni - 7 juni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1 jun</v>
      </c>
      <c r="D17" s="182"/>
      <c r="E17" s="183"/>
      <c r="F17" s="182">
        <v>2.0833333333333332E-2</v>
      </c>
      <c r="G17" s="183"/>
      <c r="H17" s="184"/>
      <c r="I17" s="184"/>
      <c r="J17" s="177"/>
      <c r="K17" s="180"/>
      <c r="L17" s="178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2 jun</v>
      </c>
      <c r="D18" s="185"/>
      <c r="E18" s="186"/>
      <c r="F18" s="185">
        <v>2.0833333333333332E-2</v>
      </c>
      <c r="G18" s="186"/>
      <c r="H18" s="185"/>
      <c r="I18" s="185"/>
      <c r="J18" s="177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3 jun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4 jun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5 jun</v>
      </c>
      <c r="D21" s="185"/>
      <c r="E21" s="186"/>
      <c r="F21" s="185">
        <v>2.0833333333333332E-2</v>
      </c>
      <c r="G21" s="186"/>
      <c r="H21" s="185"/>
      <c r="I21" s="186"/>
      <c r="J21" s="177"/>
      <c r="K21" s="187"/>
      <c r="L21" s="178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6 jun</v>
      </c>
      <c r="D22" s="190"/>
      <c r="E22" s="191"/>
      <c r="F22" s="192"/>
      <c r="G22" s="190"/>
      <c r="H22" s="190"/>
      <c r="I22" s="193"/>
      <c r="J22" s="213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7 jun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22'!N30</f>
        <v>0</v>
      </c>
      <c r="O27" s="51">
        <f>'v 22'!O30</f>
        <v>0</v>
      </c>
      <c r="P27" s="46">
        <f>'v 22'!P30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1 jun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2 jun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3 jun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4 jun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5 jun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6 jun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7 jun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H15:H16"/>
    <mergeCell ref="K15:K16"/>
    <mergeCell ref="D16:G16"/>
    <mergeCell ref="C25:D25"/>
    <mergeCell ref="L15:L16"/>
    <mergeCell ref="C33:C34"/>
    <mergeCell ref="C35:C36"/>
    <mergeCell ref="C37:C38"/>
    <mergeCell ref="C39:C40"/>
    <mergeCell ref="D40:P40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</mergeCells>
  <phoneticPr fontId="4"/>
  <conditionalFormatting sqref="G51:H51">
    <cfRule type="expression" dxfId="309" priority="0" stopIfTrue="1">
      <formula>$S$30+$S$35+$N$20+$O$20&lt;0</formula>
    </cfRule>
  </conditionalFormatting>
  <conditionalFormatting sqref="M50">
    <cfRule type="expression" dxfId="308" priority="1" stopIfTrue="1">
      <formula>$N$20+$S$28&lt;0</formula>
    </cfRule>
    <cfRule type="expression" dxfId="307" priority="2" stopIfTrue="1">
      <formula>$S$30&lt;0</formula>
    </cfRule>
  </conditionalFormatting>
  <conditionalFormatting sqref="M52">
    <cfRule type="expression" dxfId="306" priority="3" stopIfTrue="1">
      <formula>$N$20+$S$33&lt;0</formula>
    </cfRule>
    <cfRule type="expression" dxfId="305" priority="4" stopIfTrue="1">
      <formula>$S$35&lt;0</formula>
    </cfRule>
  </conditionalFormatting>
  <conditionalFormatting sqref="N28:N29">
    <cfRule type="expression" dxfId="304" priority="6" stopIfTrue="1">
      <formula>$N$20+$S$28&lt;0</formula>
    </cfRule>
    <cfRule type="expression" dxfId="303" priority="7" stopIfTrue="1">
      <formula>$S$30&lt;0</formula>
    </cfRule>
  </conditionalFormatting>
  <conditionalFormatting sqref="O28:O29">
    <cfRule type="expression" dxfId="302" priority="8" stopIfTrue="1">
      <formula>$O$20+$S$33&lt;0</formula>
    </cfRule>
    <cfRule type="expression" dxfId="301" priority="9" stopIfTrue="1">
      <formula>$S$35&lt;0</formula>
    </cfRule>
  </conditionalFormatting>
  <conditionalFormatting sqref="S14:S18">
    <cfRule type="expression" dxfId="300" priority="5" stopIfTrue="1">
      <formula>#REF!-#REF!&lt;0.01</formula>
    </cfRule>
  </conditionalFormatting>
  <dataValidations xWindow="873" yWindow="398" count="21">
    <dataValidation allowBlank="1" sqref="N22:N24" xr:uid="{00000000-0002-0000-1A00-000000000000}"/>
    <dataValidation type="time" operator="lessThan" allowBlank="1" showErrorMessage="1" errorTitle="Fel i inmatning" error="Värdet ska vara en tidsrymd (0:00-23:59:59)" sqref="G17:G24 I17:I21" xr:uid="{00000000-0002-0000-1A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1A00-000002000000}">
      <formula1>0.999988425925926</formula1>
    </dataValidation>
    <dataValidation type="textLength" allowBlank="1" sqref="J19" xr:uid="{00000000-0002-0000-1A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1A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1A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1A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1A00-000007000000}">
      <formula1>0</formula1>
    </dataValidation>
    <dataValidation type="time" operator="lessThan" showErrorMessage="1" errorTitle="Fel i inmatning" error="Värdet ska vara en tidsrymd (0:00-23:59:59)" sqref="L17:L21" xr:uid="{00000000-0002-0000-1A00-000008000000}">
      <formula1>0.999988425925926</formula1>
    </dataValidation>
    <dataValidation type="textLength" operator="lessThan" allowBlank="1" sqref="K17:K21" xr:uid="{00000000-0002-0000-1A00-000009000000}">
      <formula1>50</formula1>
    </dataValidation>
    <dataValidation allowBlank="1" showInputMessage="1" showErrorMessage="1" prompt="Skriv in ej arbetad tid under arbetstid, t.ex. för ärenden" sqref="G15" xr:uid="{00000000-0002-0000-1A00-00000A000000}"/>
    <dataValidation allowBlank="1" showInputMessage="1" showErrorMessage="1" prompt="Skriv in om och hur länge du jobbat hemma" sqref="H15:H16" xr:uid="{00000000-0002-0000-1A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1A00-00000C000000}"/>
    <dataValidation allowBlank="1" showInputMessage="1" showErrorMessage="1" promptTitle="Frånvaroorsak" prompt="Kan användas både för tid då man lämnar in en blankett (sjukdom, VAB etc.), eller träningstimme." sqref="J16" xr:uid="{00000000-0002-0000-1A00-00000D000000}"/>
    <dataValidation allowBlank="1" showInputMessage="1" showErrorMessage="1" prompt="Skriv &quot;sjuk&quot; vid sjukdag som ska dras från flexsaldo, eller &quot;komp&quot; vid hel kompdag. Se kommentarerna." sqref="K15:K16" xr:uid="{00000000-0002-0000-1A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1A00-00000F000000}"/>
    <dataValidation allowBlank="1" showInputMessage="1" showErrorMessage="1" prompt="Skriv in beordrad enkel övertid, vilket är mellan kl 18.00-22.00 vardagar." sqref="N15:N16" xr:uid="{00000000-0002-0000-1A00-000010000000}"/>
    <dataValidation allowBlank="1" showInputMessage="1" showErrorMessage="1" prompt="Skriv in beordrad kvalificerad övertid, vilket är mellan kl 22.00-06.00 vardagar eller övriga datum som ingår." sqref="O15:O16" xr:uid="{00000000-0002-0000-1A00-000011000000}"/>
    <dataValidation type="time" operator="lessThanOrEqual" allowBlank="1" showErrorMessage="1" errorTitle="Fel i inmatning" error="Värdet ska vara en tid (00:00-23:59:59)" sqref="D17:E24" xr:uid="{00000000-0002-0000-1A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1A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1A00-000014000000}">
      <formula1>0.999988425925926</formula1>
    </dataValidation>
  </dataValidations>
  <pageMargins left="0.39000000000000007" right="0.39000000000000007" top="0.19685039370078741" bottom="0.19685039370078741" header="0.51" footer="0.51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Blad28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37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3" width="7.625" style="2" customWidth="1"/>
    <col min="14" max="14" width="7.125" style="2" customWidth="1"/>
    <col min="15" max="15" width="7.62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24</v>
      </c>
      <c r="F12" s="286"/>
      <c r="G12" s="350" t="str">
        <f>TEXT(firstday+(E12*7-10),format) &amp; " - " &amp; TEXT(firstday+(E12*7-4),format)</f>
        <v>8 juni - 14 juni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8 jun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9 jun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10 jun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11 jun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12 jun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13 jun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14 jun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23'!N30</f>
        <v>0</v>
      </c>
      <c r="O27" s="51">
        <f>'v 23'!O30</f>
        <v>0</v>
      </c>
      <c r="P27" s="46">
        <f>'v 23'!P30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8 jun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9 jun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10 jun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11 jun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12 jun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13 jun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14 jun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</mergeCells>
  <phoneticPr fontId="4"/>
  <conditionalFormatting sqref="G51:H51">
    <cfRule type="expression" dxfId="299" priority="0" stopIfTrue="1">
      <formula>$S$30+$S$35+$N$20+$O$20&lt;0</formula>
    </cfRule>
  </conditionalFormatting>
  <conditionalFormatting sqref="M50">
    <cfRule type="expression" dxfId="298" priority="1" stopIfTrue="1">
      <formula>$N$20+$S$28&lt;0</formula>
    </cfRule>
    <cfRule type="expression" dxfId="297" priority="2" stopIfTrue="1">
      <formula>$S$30&lt;0</formula>
    </cfRule>
  </conditionalFormatting>
  <conditionalFormatting sqref="M52">
    <cfRule type="expression" dxfId="296" priority="3" stopIfTrue="1">
      <formula>$N$20+$S$33&lt;0</formula>
    </cfRule>
    <cfRule type="expression" dxfId="295" priority="4" stopIfTrue="1">
      <formula>$S$35&lt;0</formula>
    </cfRule>
  </conditionalFormatting>
  <conditionalFormatting sqref="N28:N29">
    <cfRule type="expression" dxfId="294" priority="6" stopIfTrue="1">
      <formula>$N$20+$S$28&lt;0</formula>
    </cfRule>
    <cfRule type="expression" dxfId="293" priority="7" stopIfTrue="1">
      <formula>$S$30&lt;0</formula>
    </cfRule>
  </conditionalFormatting>
  <conditionalFormatting sqref="O28:O29">
    <cfRule type="expression" dxfId="292" priority="8" stopIfTrue="1">
      <formula>$O$20+$S$33&lt;0</formula>
    </cfRule>
    <cfRule type="expression" dxfId="291" priority="9" stopIfTrue="1">
      <formula>$S$35&lt;0</formula>
    </cfRule>
  </conditionalFormatting>
  <conditionalFormatting sqref="S14:S18">
    <cfRule type="expression" dxfId="290" priority="5" stopIfTrue="1">
      <formula>#REF!-#REF!&lt;0.01</formula>
    </cfRule>
  </conditionalFormatting>
  <dataValidations count="21">
    <dataValidation allowBlank="1" sqref="N22:N24" xr:uid="{00000000-0002-0000-1B00-000000000000}"/>
    <dataValidation type="time" operator="lessThan" allowBlank="1" showErrorMessage="1" errorTitle="Fel i inmatning" error="Värdet ska vara en tidsrymd (0:00-23:59:59)" sqref="G17:G24 I17:I21" xr:uid="{00000000-0002-0000-1B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1B00-000002000000}">
      <formula1>0.999988425925926</formula1>
    </dataValidation>
    <dataValidation type="textLength" allowBlank="1" sqref="J17:J21" xr:uid="{00000000-0002-0000-1B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1B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1B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1B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1B00-000007000000}">
      <formula1>0</formula1>
    </dataValidation>
    <dataValidation type="time" operator="lessThan" showErrorMessage="1" errorTitle="Fel i inmatning" error="Värdet ska vara en tidsrymd (0:00-23:59:59)" sqref="L17:L21" xr:uid="{00000000-0002-0000-1B00-000008000000}">
      <formula1>0.999988425925926</formula1>
    </dataValidation>
    <dataValidation type="textLength" operator="lessThan" allowBlank="1" sqref="K17:K21" xr:uid="{00000000-0002-0000-1B00-000009000000}">
      <formula1>50</formula1>
    </dataValidation>
    <dataValidation allowBlank="1" showInputMessage="1" showErrorMessage="1" prompt="Skriv in ej arbetad tid under arbetstid, t.ex. för ärenden" sqref="G15" xr:uid="{00000000-0002-0000-1B00-00000A000000}"/>
    <dataValidation allowBlank="1" showInputMessage="1" showErrorMessage="1" prompt="Skriv in om och hur länge du jobbat hemma" sqref="H15:H16" xr:uid="{00000000-0002-0000-1B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1B00-00000C000000}"/>
    <dataValidation allowBlank="1" showInputMessage="1" showErrorMessage="1" promptTitle="Frånvaroorsak" prompt="Kan användas både för tid då man lämnar in en blankett (sjukdom, VAB etc.), eller träningstimme." sqref="J16" xr:uid="{00000000-0002-0000-1B00-00000D000000}"/>
    <dataValidation allowBlank="1" showInputMessage="1" showErrorMessage="1" prompt="Skriv &quot;sjuk&quot; vid sjukdag som ska dras från flexsaldo, eller &quot;komp&quot; vid hel kompdag. Se kommentarerna." sqref="K15:K16" xr:uid="{00000000-0002-0000-1B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1B00-00000F000000}"/>
    <dataValidation allowBlank="1" showInputMessage="1" showErrorMessage="1" prompt="Skriv in beordrad enkel övertid, vilket är mellan kl 18.00-22.00 vardagar." sqref="N15:N16" xr:uid="{00000000-0002-0000-1B00-000010000000}"/>
    <dataValidation allowBlank="1" showInputMessage="1" showErrorMessage="1" prompt="Skriv in beordrad kvalificerad övertid, vilket är mellan kl 22.00-06.00 vardagar eller övriga datum som ingår." sqref="O15:O16" xr:uid="{00000000-0002-0000-1B00-000011000000}"/>
    <dataValidation type="time" operator="lessThanOrEqual" allowBlank="1" showErrorMessage="1" errorTitle="Fel i inmatning" error="Värdet ska vara en tid (00:00-23:59:59)" sqref="D17:E24" xr:uid="{00000000-0002-0000-1B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1B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1B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Blad29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375" bestFit="1" customWidth="1"/>
    <col min="4" max="6" width="7.125" customWidth="1"/>
    <col min="7" max="7" width="8.625" bestFit="1" customWidth="1"/>
    <col min="9" max="9" width="7.125" style="2" customWidth="1"/>
    <col min="10" max="10" width="17.625" style="2" bestFit="1" customWidth="1"/>
    <col min="11" max="11" width="5.625" style="2" customWidth="1"/>
    <col min="12" max="12" width="8.625" customWidth="1"/>
    <col min="13" max="13" width="7.625" style="2" customWidth="1"/>
    <col min="14" max="14" width="7.125" style="2" customWidth="1"/>
    <col min="15" max="15" width="7.62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25</v>
      </c>
      <c r="F12" s="286"/>
      <c r="G12" s="350" t="str">
        <f>TEXT(firstday+(E12*7-10),format) &amp; " - " &amp; TEXT(firstday+(E12*7-4),format)</f>
        <v>15 juni - 21 juni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15 jun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16 jun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17 jun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18 jun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19 jun</v>
      </c>
      <c r="D21" s="185"/>
      <c r="E21" s="186"/>
      <c r="F21" s="188"/>
      <c r="G21" s="186"/>
      <c r="H21" s="185"/>
      <c r="I21" s="186"/>
      <c r="J21" s="218" t="s">
        <v>87</v>
      </c>
      <c r="K21" s="187"/>
      <c r="L21" s="176">
        <v>0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20 jun</v>
      </c>
      <c r="D22" s="190"/>
      <c r="E22" s="191"/>
      <c r="F22" s="192"/>
      <c r="G22" s="190"/>
      <c r="H22" s="190"/>
      <c r="I22" s="193"/>
      <c r="J22" s="241" t="s">
        <v>93</v>
      </c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21 jun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1.3333333333333333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24'!N30</f>
        <v>0</v>
      </c>
      <c r="O27" s="51">
        <f>'v 24'!O30</f>
        <v>0</v>
      </c>
      <c r="P27" s="46">
        <f>'v 24'!P30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15 jun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16 jun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17 jun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18 jun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19 jun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20 jun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21 jun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H15:H16"/>
    <mergeCell ref="K15:K16"/>
    <mergeCell ref="D16:G16"/>
    <mergeCell ref="C25:D25"/>
    <mergeCell ref="L15:L16"/>
    <mergeCell ref="C33:C34"/>
    <mergeCell ref="C35:C36"/>
    <mergeCell ref="C37:C38"/>
    <mergeCell ref="C39:C40"/>
    <mergeCell ref="D40:P40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</mergeCells>
  <phoneticPr fontId="4"/>
  <conditionalFormatting sqref="G51:H51">
    <cfRule type="expression" dxfId="289" priority="0" stopIfTrue="1">
      <formula>$S$30+$S$35+$N$20+$O$20&lt;0</formula>
    </cfRule>
  </conditionalFormatting>
  <conditionalFormatting sqref="M50">
    <cfRule type="expression" dxfId="288" priority="1" stopIfTrue="1">
      <formula>$N$20+$S$28&lt;0</formula>
    </cfRule>
    <cfRule type="expression" dxfId="287" priority="2" stopIfTrue="1">
      <formula>$S$30&lt;0</formula>
    </cfRule>
  </conditionalFormatting>
  <conditionalFormatting sqref="M52">
    <cfRule type="expression" dxfId="286" priority="3" stopIfTrue="1">
      <formula>$N$20+$S$33&lt;0</formula>
    </cfRule>
    <cfRule type="expression" dxfId="285" priority="4" stopIfTrue="1">
      <formula>$S$35&lt;0</formula>
    </cfRule>
  </conditionalFormatting>
  <conditionalFormatting sqref="N28:N29">
    <cfRule type="expression" dxfId="284" priority="6" stopIfTrue="1">
      <formula>$N$20+$S$28&lt;0</formula>
    </cfRule>
    <cfRule type="expression" dxfId="283" priority="7" stopIfTrue="1">
      <formula>$S$30&lt;0</formula>
    </cfRule>
  </conditionalFormatting>
  <conditionalFormatting sqref="O28:O29">
    <cfRule type="expression" dxfId="282" priority="8" stopIfTrue="1">
      <formula>$O$20+$S$33&lt;0</formula>
    </cfRule>
    <cfRule type="expression" dxfId="281" priority="9" stopIfTrue="1">
      <formula>$S$35&lt;0</formula>
    </cfRule>
  </conditionalFormatting>
  <conditionalFormatting sqref="S14:S18">
    <cfRule type="expression" dxfId="280" priority="5" stopIfTrue="1">
      <formula>#REF!-#REF!&lt;0.01</formula>
    </cfRule>
  </conditionalFormatting>
  <dataValidations count="21">
    <dataValidation allowBlank="1" sqref="N22:N24" xr:uid="{00000000-0002-0000-1C00-000000000000}"/>
    <dataValidation type="time" operator="lessThan" allowBlank="1" showErrorMessage="1" errorTitle="Fel i inmatning" error="Värdet ska vara en tidsrymd (0:00-23:59:59)" sqref="G17:G24 I17:I21" xr:uid="{00000000-0002-0000-1C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1C00-000002000000}">
      <formula1>0.999988425925926</formula1>
    </dataValidation>
    <dataValidation type="textLength" allowBlank="1" sqref="J17:J21" xr:uid="{00000000-0002-0000-1C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1C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1C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1C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1C00-000007000000}">
      <formula1>0</formula1>
    </dataValidation>
    <dataValidation type="time" operator="lessThan" showErrorMessage="1" errorTitle="Fel i inmatning" error="Värdet ska vara en tidsrymd (0:00-23:59:59)" sqref="L17:L21" xr:uid="{00000000-0002-0000-1C00-000008000000}">
      <formula1>0.999988425925926</formula1>
    </dataValidation>
    <dataValidation type="textLength" operator="lessThan" allowBlank="1" sqref="K17:K21" xr:uid="{00000000-0002-0000-1C00-000009000000}">
      <formula1>50</formula1>
    </dataValidation>
    <dataValidation allowBlank="1" showInputMessage="1" showErrorMessage="1" prompt="Skriv in ej arbetad tid under arbetstid, t.ex. för ärenden" sqref="G15" xr:uid="{00000000-0002-0000-1C00-00000A000000}"/>
    <dataValidation allowBlank="1" showInputMessage="1" showErrorMessage="1" prompt="Skriv in om och hur länge du jobbat hemma" sqref="H15:H16" xr:uid="{00000000-0002-0000-1C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1C00-00000C000000}"/>
    <dataValidation allowBlank="1" showInputMessage="1" showErrorMessage="1" promptTitle="Frånvaroorsak" prompt="Kan användas både för tid då man lämnar in en blankett (sjukdom, VAB etc.), eller träningstimme." sqref="J16" xr:uid="{00000000-0002-0000-1C00-00000D000000}"/>
    <dataValidation allowBlank="1" showInputMessage="1" showErrorMessage="1" prompt="Skriv &quot;sjuk&quot; vid sjukdag som ska dras från flexsaldo, eller &quot;komp&quot; vid hel kompdag. Se kommentarerna." sqref="K15:K16" xr:uid="{00000000-0002-0000-1C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1C00-00000F000000}"/>
    <dataValidation allowBlank="1" showInputMessage="1" showErrorMessage="1" prompt="Skriv in beordrad enkel övertid, vilket är mellan kl 18.00-22.00 vardagar." sqref="N15:N16" xr:uid="{00000000-0002-0000-1C00-000010000000}"/>
    <dataValidation allowBlank="1" showInputMessage="1" showErrorMessage="1" prompt="Skriv in beordrad kvalificerad övertid, vilket är mellan kl 22.00-06.00 vardagar eller övriga datum som ingår." sqref="O15:O16" xr:uid="{00000000-0002-0000-1C00-000011000000}"/>
    <dataValidation type="time" operator="lessThanOrEqual" allowBlank="1" showErrorMessage="1" errorTitle="Fel i inmatning" error="Värdet ska vara en tid (00:00-23:59:59)" sqref="D17:E24" xr:uid="{00000000-0002-0000-1C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1C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1C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AN122"/>
  <sheetViews>
    <sheetView showGridLines="0" zoomScaleNormal="100" zoomScalePageLayoutView="125" workbookViewId="0">
      <selection activeCell="E13" sqref="E13"/>
    </sheetView>
  </sheetViews>
  <sheetFormatPr defaultColWidth="7.625" defaultRowHeight="12.75" x14ac:dyDescent="0.2"/>
  <cols>
    <col min="1" max="1" width="6" customWidth="1"/>
    <col min="2" max="2" width="8.125" customWidth="1"/>
    <col min="3" max="3" width="8.625" customWidth="1"/>
    <col min="4" max="6" width="7.125" customWidth="1"/>
    <col min="7" max="7" width="7.625" customWidth="1"/>
    <col min="9" max="9" width="7.125" style="2" customWidth="1"/>
    <col min="10" max="10" width="10.625" style="2" customWidth="1"/>
    <col min="11" max="11" width="5.625" style="2" customWidth="1"/>
    <col min="12" max="12" width="8.625" customWidth="1"/>
    <col min="13" max="13" width="7.625" style="2" customWidth="1"/>
    <col min="14" max="15" width="6.625" style="2" customWidth="1"/>
    <col min="16" max="16" width="6.625" customWidth="1"/>
    <col min="17" max="17" width="8.125" customWidth="1"/>
  </cols>
  <sheetData>
    <row r="1" spans="1:40" ht="12.95" customHeight="1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",År," – graf för arbetstider")</f>
        <v>Tidrapport 2026 – graf för arbetstider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61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60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x14ac:dyDescent="0.2">
      <c r="A10" s="82"/>
      <c r="B10" s="53"/>
      <c r="C10" s="290">
        <f>Befattning</f>
        <v>0</v>
      </c>
      <c r="D10" s="263"/>
      <c r="E10" s="263"/>
      <c r="F10" s="264"/>
      <c r="G10" s="287">
        <f>Arbetsplats</f>
        <v>0</v>
      </c>
      <c r="H10" s="288"/>
      <c r="I10" s="288"/>
      <c r="J10" s="288"/>
      <c r="K10" s="289"/>
      <c r="L10" s="290">
        <f>Telefon</f>
        <v>0</v>
      </c>
      <c r="M10" s="288"/>
      <c r="N10" s="288"/>
      <c r="O10" s="288"/>
      <c r="P10" s="289"/>
      <c r="Q10" s="66"/>
      <c r="R10" s="85"/>
      <c r="S10" s="85"/>
      <c r="T10" s="85"/>
      <c r="U10" s="85"/>
      <c r="V10" s="85"/>
      <c r="W10" s="85"/>
      <c r="X10" s="85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39</v>
      </c>
      <c r="D11" s="254"/>
      <c r="E11" s="291"/>
      <c r="F11" s="254"/>
      <c r="G11" s="291"/>
      <c r="H11" s="254"/>
      <c r="I11" s="254"/>
      <c r="J11" s="254"/>
      <c r="K11" s="254"/>
      <c r="L11" s="292"/>
      <c r="M11" s="293"/>
      <c r="N11" s="293"/>
      <c r="O11" s="293"/>
      <c r="P11" s="294"/>
      <c r="Q11" s="66"/>
      <c r="R11" s="85"/>
      <c r="S11" s="85"/>
      <c r="T11" s="85"/>
      <c r="U11" s="85"/>
      <c r="V11" s="85"/>
      <c r="W11" s="85"/>
      <c r="X11" s="85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295"/>
      <c r="E12" s="296"/>
      <c r="F12" s="285"/>
      <c r="G12" s="297"/>
      <c r="H12" s="295"/>
      <c r="I12" s="295"/>
      <c r="J12" s="295"/>
      <c r="K12" s="295"/>
      <c r="L12" s="285"/>
      <c r="M12" s="285"/>
      <c r="N12" s="285"/>
      <c r="O12" s="285"/>
      <c r="P12" s="286"/>
      <c r="Q12" s="67"/>
      <c r="R12" s="86"/>
      <c r="S12" s="87"/>
      <c r="T12" s="87"/>
      <c r="U12" s="87"/>
      <c r="V12" s="88"/>
      <c r="W12" s="89"/>
      <c r="X12" s="89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68"/>
      <c r="R13" s="90"/>
      <c r="S13" s="87"/>
      <c r="T13" s="87"/>
      <c r="U13" s="87"/>
      <c r="V13" s="87"/>
      <c r="W13" s="89"/>
      <c r="X13" s="89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29"/>
      <c r="I14"/>
      <c r="J14"/>
      <c r="K14"/>
      <c r="M14"/>
      <c r="N14"/>
      <c r="O14"/>
      <c r="Q14" s="68"/>
      <c r="R14" s="87"/>
      <c r="S14" s="87"/>
      <c r="T14" s="86"/>
      <c r="U14" s="87"/>
      <c r="V14" s="87"/>
      <c r="W14" s="89"/>
      <c r="X14" s="89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I15"/>
      <c r="J15"/>
      <c r="K15"/>
      <c r="M15"/>
      <c r="N15"/>
      <c r="O15"/>
      <c r="Q15" s="68"/>
      <c r="R15" s="87"/>
      <c r="S15" s="87"/>
      <c r="T15" s="87"/>
      <c r="U15" s="87"/>
      <c r="V15" s="87"/>
      <c r="W15" s="89"/>
      <c r="X15" s="89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I16"/>
      <c r="J16"/>
      <c r="K16"/>
      <c r="M16"/>
      <c r="N16"/>
      <c r="O16"/>
      <c r="Q16" s="68"/>
      <c r="R16" s="87"/>
      <c r="S16" s="87"/>
      <c r="T16" s="86"/>
      <c r="U16" s="87"/>
      <c r="V16" s="87"/>
      <c r="W16" s="89"/>
      <c r="X16" s="89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I17"/>
      <c r="J17"/>
      <c r="K17"/>
      <c r="M17"/>
      <c r="N17"/>
      <c r="O17"/>
      <c r="P17" s="126"/>
      <c r="Q17" s="68"/>
      <c r="R17" s="87"/>
      <c r="S17" s="89"/>
      <c r="T17" s="89"/>
      <c r="U17" s="89"/>
      <c r="V17" s="87"/>
      <c r="W17" s="89"/>
      <c r="X17" s="89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I18"/>
      <c r="J18"/>
      <c r="K18"/>
      <c r="M18"/>
      <c r="N18"/>
      <c r="O18"/>
      <c r="Q18" s="68"/>
      <c r="R18" s="87"/>
      <c r="S18" s="91"/>
      <c r="T18" s="92"/>
      <c r="U18" s="92"/>
      <c r="V18" s="89"/>
      <c r="W18" s="89"/>
      <c r="X18" s="89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I19"/>
      <c r="J19"/>
      <c r="K19"/>
      <c r="M19"/>
      <c r="N19"/>
      <c r="O19"/>
      <c r="Q19" s="69"/>
      <c r="R19" s="89"/>
      <c r="S19" s="82"/>
      <c r="T19" s="89"/>
      <c r="U19" s="89"/>
      <c r="V19" s="89"/>
      <c r="W19" s="89"/>
      <c r="X19" s="89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I20"/>
      <c r="J20"/>
      <c r="K20"/>
      <c r="M20"/>
      <c r="N20"/>
      <c r="O20"/>
      <c r="Q20" s="5"/>
      <c r="R20" s="87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22"/>
      <c r="J21"/>
      <c r="K21"/>
      <c r="L21" s="2"/>
      <c r="M21" s="100"/>
      <c r="N21" s="99"/>
      <c r="O21" s="99"/>
      <c r="P21" s="99"/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22"/>
      <c r="J22"/>
      <c r="K22"/>
      <c r="L22" s="2"/>
      <c r="M22" s="100"/>
      <c r="N22" s="99"/>
      <c r="O22" s="99"/>
      <c r="P22" s="99"/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22"/>
      <c r="J23"/>
      <c r="K23"/>
      <c r="L23" s="2"/>
      <c r="M23" s="100"/>
      <c r="N23" s="99"/>
      <c r="O23" s="99"/>
      <c r="P23" s="99"/>
      <c r="Q23" s="5"/>
      <c r="R23" s="93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22"/>
      <c r="J24"/>
      <c r="K24"/>
      <c r="L24" s="2"/>
      <c r="M24" s="100"/>
      <c r="N24" s="99"/>
      <c r="O24" s="99"/>
      <c r="P24" s="99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122"/>
      <c r="J25"/>
      <c r="K25"/>
      <c r="L25" s="2"/>
      <c r="M25" s="100"/>
      <c r="N25" s="99"/>
      <c r="O25" s="99"/>
      <c r="P25" s="99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122"/>
      <c r="J26"/>
      <c r="K26"/>
      <c r="L26" s="2"/>
      <c r="M26" s="100"/>
      <c r="N26" s="99"/>
      <c r="O26" s="99"/>
      <c r="P26" s="99"/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122"/>
      <c r="J27"/>
      <c r="K27"/>
      <c r="L27" s="2"/>
      <c r="M27" s="100"/>
      <c r="N27" s="99"/>
      <c r="O27" s="99"/>
      <c r="P27" s="99"/>
      <c r="Q27" s="5"/>
      <c r="R27" s="93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122"/>
      <c r="J28"/>
      <c r="K28"/>
      <c r="L28" s="2"/>
      <c r="M28" s="100"/>
      <c r="N28" s="99"/>
      <c r="O28" s="99"/>
      <c r="P28" s="99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122"/>
      <c r="J29"/>
      <c r="K29"/>
      <c r="L29" s="2"/>
      <c r="M29" s="100"/>
      <c r="N29" s="99"/>
      <c r="O29" s="99"/>
      <c r="P29" s="99"/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122"/>
      <c r="J30"/>
      <c r="K30"/>
      <c r="L30" s="2"/>
      <c r="M30" s="100"/>
      <c r="N30" s="99"/>
      <c r="O30" s="99"/>
      <c r="P30" s="99"/>
      <c r="Q30" s="5"/>
      <c r="R30" s="93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22"/>
      <c r="J31"/>
      <c r="K31"/>
      <c r="L31" s="2"/>
      <c r="M31" s="100"/>
      <c r="N31" s="99"/>
      <c r="O31" s="99"/>
      <c r="P31" s="99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122"/>
      <c r="J32"/>
      <c r="K32"/>
      <c r="L32" s="2"/>
      <c r="M32" s="100"/>
      <c r="N32" s="99"/>
      <c r="O32" s="99"/>
      <c r="P32" s="99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53"/>
      <c r="C33" s="122"/>
      <c r="E33" s="123"/>
      <c r="J33"/>
      <c r="K33"/>
      <c r="L33" s="2"/>
      <c r="M33" s="100"/>
      <c r="N33" s="99"/>
      <c r="O33" s="99"/>
      <c r="P33" s="99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53"/>
      <c r="C34" s="122"/>
      <c r="J34"/>
      <c r="K34"/>
      <c r="L34" s="2"/>
      <c r="M34" s="100"/>
      <c r="N34" s="99"/>
      <c r="O34" s="99"/>
      <c r="P34" s="99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53"/>
      <c r="C35" s="122"/>
      <c r="J35"/>
      <c r="K35"/>
      <c r="L35" s="2"/>
      <c r="M35" s="100"/>
      <c r="N35" s="99"/>
      <c r="O35" s="99"/>
      <c r="P35" s="99"/>
      <c r="Q35" s="5"/>
      <c r="R35" s="93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53"/>
      <c r="C36" s="122"/>
      <c r="J36"/>
      <c r="K36"/>
      <c r="L36" s="2"/>
      <c r="M36" s="100"/>
      <c r="N36" s="99"/>
      <c r="O36" s="99"/>
      <c r="P36" s="99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53"/>
      <c r="C37" s="3"/>
      <c r="J37"/>
      <c r="K37"/>
      <c r="L37" s="2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53"/>
      <c r="C38" s="3"/>
      <c r="H38" s="123"/>
      <c r="J38"/>
      <c r="K38"/>
      <c r="L38" s="2"/>
      <c r="Q38" s="5"/>
      <c r="R38" s="93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53"/>
      <c r="C39" s="3"/>
      <c r="J39"/>
      <c r="K39"/>
      <c r="L39" s="2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53"/>
      <c r="E40" s="29"/>
      <c r="J40"/>
      <c r="K40"/>
      <c r="L40" s="2"/>
      <c r="P40" s="1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53"/>
      <c r="C41" s="3"/>
      <c r="J41"/>
      <c r="K41"/>
      <c r="L41" s="2"/>
      <c r="Q41" s="5"/>
      <c r="R41" s="93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53"/>
      <c r="C42" s="3"/>
      <c r="J42"/>
      <c r="K42"/>
      <c r="L42" s="2"/>
      <c r="P42" s="2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53"/>
      <c r="C43" s="3"/>
      <c r="G43" s="2"/>
      <c r="H43" s="2"/>
      <c r="J43"/>
      <c r="K43"/>
      <c r="L43" s="2"/>
      <c r="P43" s="2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"/>
      <c r="J44"/>
      <c r="K44"/>
      <c r="L44" s="2"/>
      <c r="M44" s="19"/>
      <c r="P44" s="2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E45" s="29"/>
      <c r="G45" s="1"/>
      <c r="H45" s="1"/>
      <c r="I45"/>
      <c r="J45"/>
      <c r="K45"/>
      <c r="L45" s="2"/>
      <c r="M45"/>
      <c r="N45"/>
      <c r="O45"/>
      <c r="P45" s="2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"/>
      <c r="J46"/>
      <c r="K46"/>
      <c r="L46" s="2"/>
      <c r="M46" s="19"/>
      <c r="P46" s="2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ht="14.1" customHeight="1" x14ac:dyDescent="0.2">
      <c r="A47" s="82"/>
      <c r="B47" s="53"/>
      <c r="C47" s="3"/>
      <c r="H47" s="2"/>
      <c r="J47"/>
      <c r="K47"/>
      <c r="L47" s="2"/>
      <c r="M47"/>
      <c r="P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ht="14.1" customHeight="1" x14ac:dyDescent="0.2">
      <c r="A48" s="82"/>
      <c r="B48" s="70"/>
      <c r="C48" s="127"/>
      <c r="D48" s="9"/>
      <c r="E48" s="9"/>
      <c r="F48" s="9"/>
      <c r="G48" s="9"/>
      <c r="H48" s="9"/>
      <c r="I48" s="10"/>
      <c r="J48" s="9"/>
      <c r="K48" s="9"/>
      <c r="L48" s="9"/>
      <c r="M48" s="10"/>
      <c r="N48" s="10"/>
      <c r="O48" s="9"/>
      <c r="P48" s="9"/>
      <c r="Q48" s="80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ht="14.1" customHeight="1" x14ac:dyDescent="0.2">
      <c r="A49" s="82"/>
      <c r="B49" s="82"/>
      <c r="C49" s="82"/>
      <c r="D49" s="82"/>
      <c r="E49" s="82"/>
      <c r="F49" s="82"/>
      <c r="G49" s="96"/>
      <c r="H49" s="96"/>
      <c r="I49" s="84"/>
      <c r="J49" s="82"/>
      <c r="K49" s="82"/>
      <c r="L49" s="82"/>
      <c r="M49" s="84"/>
      <c r="N49" s="84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ht="14.1" customHeight="1" x14ac:dyDescent="0.2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82"/>
      <c r="C52" s="128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82"/>
      <c r="C53" s="82"/>
      <c r="D53" s="82"/>
      <c r="E53" s="82"/>
      <c r="F53" s="82"/>
      <c r="G53" s="82"/>
      <c r="H53" s="82"/>
      <c r="I53" s="84"/>
      <c r="J53" s="84"/>
      <c r="K53" s="84"/>
      <c r="L53" s="82"/>
      <c r="M53" s="84"/>
      <c r="N53" s="84"/>
      <c r="O53" s="84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82"/>
      <c r="C54" s="129"/>
      <c r="D54" s="129"/>
      <c r="E54" s="129"/>
      <c r="F54" s="129"/>
      <c r="G54" s="129"/>
      <c r="H54" s="129"/>
      <c r="I54" s="129"/>
      <c r="J54" s="84"/>
      <c r="K54" s="84"/>
      <c r="L54" s="82"/>
      <c r="M54" s="129"/>
      <c r="N54" s="129"/>
      <c r="O54" s="84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82"/>
      <c r="C55" s="129"/>
      <c r="D55" s="129"/>
      <c r="E55" s="129"/>
      <c r="F55" s="129"/>
      <c r="G55" s="129"/>
      <c r="H55" s="129"/>
      <c r="I55" s="129"/>
      <c r="J55" s="128"/>
      <c r="K55" s="128"/>
      <c r="L55" s="82"/>
      <c r="M55" s="129"/>
      <c r="N55" s="129"/>
      <c r="O55" s="128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82"/>
      <c r="C56" s="130"/>
      <c r="D56" s="131"/>
      <c r="E56" s="131"/>
      <c r="F56" s="131"/>
      <c r="G56" s="131"/>
      <c r="H56" s="131"/>
      <c r="I56" s="128"/>
      <c r="J56" s="128"/>
      <c r="K56" s="128"/>
      <c r="L56" s="82"/>
      <c r="M56" s="128"/>
      <c r="N56" s="128"/>
      <c r="O56" s="128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82"/>
      <c r="C57" s="129"/>
      <c r="D57" s="131"/>
      <c r="E57" s="131"/>
      <c r="F57" s="131"/>
      <c r="G57" s="131"/>
      <c r="H57" s="131"/>
      <c r="I57" s="128"/>
      <c r="J57" s="128"/>
      <c r="K57" s="128"/>
      <c r="L57" s="82"/>
      <c r="M57" s="128"/>
      <c r="N57" s="128"/>
      <c r="O57" s="128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82"/>
      <c r="C58" s="129"/>
      <c r="D58" s="131"/>
      <c r="E58" s="131"/>
      <c r="F58" s="131"/>
      <c r="G58" s="131"/>
      <c r="H58" s="131"/>
      <c r="I58" s="128"/>
      <c r="J58" s="128"/>
      <c r="K58" s="128"/>
      <c r="L58" s="82"/>
      <c r="M58" s="128"/>
      <c r="N58" s="128"/>
      <c r="O58" s="128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82"/>
      <c r="C59" s="129"/>
      <c r="D59" s="131"/>
      <c r="E59" s="131"/>
      <c r="F59" s="131"/>
      <c r="G59" s="131"/>
      <c r="H59" s="131"/>
      <c r="I59" s="128"/>
      <c r="J59" s="128"/>
      <c r="K59" s="128"/>
      <c r="L59" s="82"/>
      <c r="M59" s="128"/>
      <c r="N59" s="128"/>
      <c r="O59" s="128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82"/>
      <c r="C60" s="129"/>
      <c r="D60" s="131"/>
      <c r="E60" s="131"/>
      <c r="F60" s="131"/>
      <c r="G60" s="131"/>
      <c r="H60" s="131"/>
      <c r="I60" s="128"/>
      <c r="J60" s="128"/>
      <c r="K60" s="128"/>
      <c r="L60" s="82"/>
      <c r="M60" s="128"/>
      <c r="N60" s="128"/>
      <c r="O60" s="128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82"/>
      <c r="C61" s="131"/>
      <c r="D61" s="131"/>
      <c r="E61" s="131"/>
      <c r="F61" s="131"/>
      <c r="G61" s="131"/>
      <c r="H61" s="131"/>
      <c r="I61" s="128"/>
      <c r="J61" s="128"/>
      <c r="K61" s="128"/>
      <c r="L61" s="82"/>
      <c r="M61" s="128"/>
      <c r="N61" s="128"/>
      <c r="O61" s="128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82"/>
      <c r="C62" s="132"/>
      <c r="D62" s="131"/>
      <c r="E62" s="131"/>
      <c r="F62" s="131"/>
      <c r="G62" s="131"/>
      <c r="H62" s="131"/>
      <c r="I62" s="128"/>
      <c r="J62" s="128"/>
      <c r="K62" s="128"/>
      <c r="L62" s="82"/>
      <c r="M62" s="128"/>
      <c r="N62" s="128"/>
      <c r="O62" s="128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82"/>
      <c r="C63" s="82"/>
      <c r="D63" s="131"/>
      <c r="E63" s="131"/>
      <c r="F63" s="131"/>
      <c r="G63" s="131"/>
      <c r="H63" s="131"/>
      <c r="I63" s="128"/>
      <c r="J63" s="128"/>
      <c r="K63" s="128"/>
      <c r="L63" s="82"/>
      <c r="M63" s="128"/>
      <c r="N63" s="128"/>
      <c r="O63" s="128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82"/>
      <c r="C64" s="96"/>
      <c r="D64" s="131"/>
      <c r="E64" s="131"/>
      <c r="F64" s="131"/>
      <c r="G64" s="131"/>
      <c r="H64" s="131"/>
      <c r="I64" s="128"/>
      <c r="J64" s="128"/>
      <c r="K64" s="128"/>
      <c r="L64" s="82"/>
      <c r="M64" s="128"/>
      <c r="N64" s="128"/>
      <c r="O64" s="128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82"/>
      <c r="C65" s="129"/>
      <c r="D65" s="131"/>
      <c r="E65" s="82"/>
      <c r="F65" s="82"/>
      <c r="G65" s="131"/>
      <c r="H65" s="131"/>
      <c r="I65" s="128"/>
      <c r="J65" s="128"/>
      <c r="K65" s="128"/>
      <c r="L65" s="82"/>
      <c r="M65" s="128"/>
      <c r="N65" s="128"/>
      <c r="O65" s="128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82"/>
      <c r="C66" s="129"/>
      <c r="D66" s="131"/>
      <c r="E66" s="82"/>
      <c r="F66" s="82"/>
      <c r="G66" s="131"/>
      <c r="H66" s="131"/>
      <c r="I66" s="128"/>
      <c r="J66" s="128"/>
      <c r="K66" s="128"/>
      <c r="L66" s="82"/>
      <c r="M66" s="128"/>
      <c r="N66" s="128"/>
      <c r="O66" s="128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82"/>
      <c r="C67" s="129"/>
      <c r="D67" s="131"/>
      <c r="E67" s="82"/>
      <c r="F67" s="82"/>
      <c r="G67" s="131"/>
      <c r="H67" s="131"/>
      <c r="I67" s="128"/>
      <c r="J67" s="128"/>
      <c r="K67" s="128"/>
      <c r="L67" s="82"/>
      <c r="M67" s="128"/>
      <c r="N67" s="128"/>
      <c r="O67" s="128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82"/>
      <c r="C68" s="129"/>
      <c r="D68" s="131"/>
      <c r="E68" s="82"/>
      <c r="F68" s="82"/>
      <c r="G68" s="131"/>
      <c r="H68" s="131"/>
      <c r="I68" s="128"/>
      <c r="J68" s="128"/>
      <c r="K68" s="128"/>
      <c r="L68" s="82"/>
      <c r="M68" s="128"/>
      <c r="N68" s="128"/>
      <c r="O68" s="128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82"/>
      <c r="C69" s="129"/>
      <c r="D69" s="131"/>
      <c r="E69" s="82"/>
      <c r="F69" s="82"/>
      <c r="G69" s="131"/>
      <c r="H69" s="131"/>
      <c r="I69" s="128"/>
      <c r="J69" s="128"/>
      <c r="K69" s="128"/>
      <c r="L69" s="82"/>
      <c r="M69" s="128"/>
      <c r="N69" s="128"/>
      <c r="O69" s="128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82"/>
      <c r="C70" s="129"/>
      <c r="D70" s="131"/>
      <c r="E70" s="82"/>
      <c r="F70" s="82"/>
      <c r="G70" s="131"/>
      <c r="H70" s="131"/>
      <c r="I70" s="128"/>
      <c r="J70" s="128"/>
      <c r="K70" s="128"/>
      <c r="L70" s="82"/>
      <c r="M70" s="128"/>
      <c r="N70" s="128"/>
      <c r="O70" s="128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82"/>
      <c r="C71" s="129"/>
      <c r="D71" s="131"/>
      <c r="E71" s="82"/>
      <c r="F71" s="82"/>
      <c r="G71" s="131"/>
      <c r="H71" s="131"/>
      <c r="I71" s="128"/>
      <c r="J71" s="128"/>
      <c r="K71" s="128"/>
      <c r="L71" s="82"/>
      <c r="M71" s="128"/>
      <c r="N71" s="128"/>
      <c r="O71" s="128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82"/>
      <c r="C72" s="129"/>
      <c r="D72" s="131"/>
      <c r="E72" s="82"/>
      <c r="F72" s="82"/>
      <c r="G72" s="131"/>
      <c r="H72" s="131"/>
      <c r="I72" s="128"/>
      <c r="J72" s="128"/>
      <c r="K72" s="128"/>
      <c r="L72" s="82"/>
      <c r="M72" s="128"/>
      <c r="N72" s="128"/>
      <c r="O72" s="128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82"/>
      <c r="C73" s="129"/>
      <c r="D73" s="131"/>
      <c r="E73" s="82"/>
      <c r="F73" s="82"/>
      <c r="G73" s="131"/>
      <c r="H73" s="131"/>
      <c r="I73" s="128"/>
      <c r="J73" s="128"/>
      <c r="K73" s="128"/>
      <c r="L73" s="82"/>
      <c r="M73" s="128"/>
      <c r="N73" s="128"/>
      <c r="O73" s="128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82"/>
      <c r="C74" s="131"/>
      <c r="D74" s="131"/>
      <c r="E74" s="85"/>
      <c r="F74" s="131"/>
      <c r="G74" s="131"/>
      <c r="H74" s="131"/>
      <c r="I74" s="128"/>
      <c r="J74" s="128"/>
      <c r="K74" s="128"/>
      <c r="L74" s="82"/>
      <c r="M74" s="128"/>
      <c r="N74" s="128"/>
      <c r="O74" s="128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82"/>
      <c r="C75" s="82"/>
      <c r="D75" s="82"/>
      <c r="E75" s="82"/>
      <c r="F75" s="82"/>
      <c r="G75" s="82"/>
      <c r="H75" s="82"/>
      <c r="I75" s="84"/>
      <c r="J75" s="84"/>
      <c r="K75" s="84"/>
      <c r="L75" s="82"/>
      <c r="M75" s="84"/>
      <c r="N75" s="84"/>
      <c r="O75" s="84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82"/>
      <c r="C76" s="82"/>
      <c r="D76" s="82"/>
      <c r="E76" s="82"/>
      <c r="F76" s="82"/>
      <c r="G76" s="82"/>
      <c r="H76" s="82"/>
      <c r="I76" s="84"/>
      <c r="J76" s="84"/>
      <c r="K76" s="84"/>
      <c r="L76" s="82"/>
      <c r="M76" s="84"/>
      <c r="N76" s="84"/>
      <c r="O76" s="84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82"/>
      <c r="C77" s="82"/>
      <c r="D77" s="82"/>
      <c r="E77" s="82"/>
      <c r="F77" s="82"/>
      <c r="G77" s="82"/>
      <c r="H77" s="82"/>
      <c r="I77" s="84"/>
      <c r="J77" s="84"/>
      <c r="K77" s="84"/>
      <c r="L77" s="82"/>
      <c r="M77" s="84"/>
      <c r="N77" s="84"/>
      <c r="O77" s="84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82"/>
      <c r="C78" s="82"/>
      <c r="D78" s="82"/>
      <c r="E78" s="82"/>
      <c r="F78" s="82"/>
      <c r="G78" s="82"/>
      <c r="H78" s="82"/>
      <c r="I78" s="84"/>
      <c r="J78" s="84"/>
      <c r="K78" s="84"/>
      <c r="L78" s="82"/>
      <c r="M78" s="84"/>
      <c r="N78" s="84"/>
      <c r="O78" s="84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82"/>
      <c r="C79" s="85"/>
      <c r="D79" s="85"/>
      <c r="E79" s="85"/>
      <c r="F79" s="82"/>
      <c r="G79" s="85"/>
      <c r="H79" s="85"/>
      <c r="I79" s="97"/>
      <c r="J79" s="97"/>
      <c r="K79" s="97"/>
      <c r="L79" s="85"/>
      <c r="M79" s="97"/>
      <c r="N79" s="97"/>
      <c r="O79" s="97"/>
      <c r="P79" s="85"/>
      <c r="Q79" s="85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82"/>
      <c r="C80" s="85"/>
      <c r="D80" s="85"/>
      <c r="E80" s="85"/>
      <c r="F80" s="85"/>
      <c r="G80" s="85"/>
      <c r="H80" s="85"/>
      <c r="I80" s="97"/>
      <c r="J80" s="97"/>
      <c r="K80" s="97"/>
      <c r="L80" s="85"/>
      <c r="M80" s="97"/>
      <c r="N80" s="97"/>
      <c r="O80" s="97"/>
      <c r="P80" s="85"/>
      <c r="Q80" s="85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82"/>
      <c r="C81" s="85"/>
      <c r="D81" s="85"/>
      <c r="E81" s="85"/>
      <c r="F81" s="85"/>
      <c r="G81" s="85"/>
      <c r="H81" s="85"/>
      <c r="I81" s="97"/>
      <c r="J81" s="97"/>
      <c r="K81" s="97"/>
      <c r="L81" s="85"/>
      <c r="M81" s="97"/>
      <c r="N81" s="97"/>
      <c r="O81" s="97"/>
      <c r="P81" s="85"/>
      <c r="Q81" s="85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82"/>
      <c r="C82" s="85"/>
      <c r="D82" s="85"/>
      <c r="E82" s="85"/>
      <c r="F82" s="85"/>
      <c r="G82" s="85"/>
      <c r="H82" s="85"/>
      <c r="I82" s="97"/>
      <c r="J82" s="97"/>
      <c r="K82" s="97"/>
      <c r="L82" s="85"/>
      <c r="M82" s="97"/>
      <c r="N82" s="97"/>
      <c r="O82" s="97"/>
      <c r="P82" s="85"/>
      <c r="Q82" s="85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82"/>
      <c r="C83" s="85"/>
      <c r="D83" s="85"/>
      <c r="E83" s="85"/>
      <c r="F83" s="85"/>
      <c r="G83" s="85"/>
      <c r="H83" s="85"/>
      <c r="I83" s="97"/>
      <c r="J83" s="97"/>
      <c r="K83" s="97"/>
      <c r="L83" s="85"/>
      <c r="M83" s="97"/>
      <c r="N83" s="97"/>
      <c r="O83" s="97"/>
      <c r="P83" s="85"/>
      <c r="Q83" s="85"/>
      <c r="R83" s="85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82"/>
      <c r="C84" s="85"/>
      <c r="D84" s="85"/>
      <c r="E84" s="85"/>
      <c r="F84" s="85"/>
      <c r="G84" s="85"/>
      <c r="H84" s="85"/>
      <c r="I84" s="97"/>
      <c r="J84" s="97"/>
      <c r="K84" s="97"/>
      <c r="L84" s="85"/>
      <c r="M84" s="97"/>
      <c r="N84" s="97"/>
      <c r="O84" s="97"/>
      <c r="P84" s="85"/>
      <c r="Q84" s="85"/>
      <c r="R84" s="85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82"/>
      <c r="C85" s="85"/>
      <c r="D85" s="85"/>
      <c r="E85" s="85"/>
      <c r="F85" s="85"/>
      <c r="G85" s="85"/>
      <c r="H85" s="85"/>
      <c r="I85" s="97"/>
      <c r="J85" s="97"/>
      <c r="K85" s="97"/>
      <c r="L85" s="85"/>
      <c r="M85" s="97"/>
      <c r="N85" s="97"/>
      <c r="O85" s="97"/>
      <c r="P85" s="85"/>
      <c r="Q85" s="85"/>
      <c r="R85" s="85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96"/>
      <c r="D86" s="85"/>
      <c r="E86" s="85"/>
      <c r="F86" s="85"/>
      <c r="G86" s="85"/>
      <c r="H86" s="85"/>
      <c r="I86" s="97"/>
      <c r="J86" s="97"/>
      <c r="K86" s="97"/>
      <c r="L86" s="85"/>
      <c r="M86" s="97"/>
      <c r="N86" s="97"/>
      <c r="O86" s="97"/>
      <c r="P86" s="85"/>
      <c r="Q86" s="85"/>
      <c r="R86" s="85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96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18">
    <mergeCell ref="C9:F9"/>
    <mergeCell ref="G9:K9"/>
    <mergeCell ref="L9:P9"/>
    <mergeCell ref="C5:P5"/>
    <mergeCell ref="C7:K7"/>
    <mergeCell ref="L7:P7"/>
    <mergeCell ref="C8:K8"/>
    <mergeCell ref="L8:P8"/>
    <mergeCell ref="C10:F10"/>
    <mergeCell ref="G10:K10"/>
    <mergeCell ref="L10:P10"/>
    <mergeCell ref="C11:D11"/>
    <mergeCell ref="E11:F11"/>
    <mergeCell ref="G11:K11"/>
    <mergeCell ref="L11:P12"/>
    <mergeCell ref="C12:D12"/>
    <mergeCell ref="E12:F12"/>
    <mergeCell ref="G12:K12"/>
  </mergeCells>
  <phoneticPr fontId="4" type="noConversion"/>
  <conditionalFormatting sqref="G45:H45">
    <cfRule type="expression" dxfId="545" priority="0" stopIfTrue="1">
      <formula>$S$30+$S$35+$N$20+$O$20&lt;0</formula>
    </cfRule>
  </conditionalFormatting>
  <conditionalFormatting sqref="M44">
    <cfRule type="expression" dxfId="544" priority="1" stopIfTrue="1">
      <formula>$N$20+$S$28&lt;0</formula>
    </cfRule>
    <cfRule type="expression" dxfId="543" priority="2" stopIfTrue="1">
      <formula>$S$30&lt;0</formula>
    </cfRule>
  </conditionalFormatting>
  <conditionalFormatting sqref="M46">
    <cfRule type="expression" dxfId="542" priority="3" stopIfTrue="1">
      <formula>$N$20+$S$33&lt;0</formula>
    </cfRule>
    <cfRule type="expression" dxfId="541" priority="4" stopIfTrue="1">
      <formula>$S$35&lt;0</formula>
    </cfRule>
  </conditionalFormatting>
  <conditionalFormatting sqref="S14:S18">
    <cfRule type="expression" dxfId="540" priority="5" stopIfTrue="1">
      <formula>#REF!-#REF!&lt;0.01</formula>
    </cfRule>
  </conditionalFormatting>
  <pageMargins left="0.39370078740157483" right="0.39370078740157483" top="0.98425196850393704" bottom="0.98425196850393704" header="0.51181102362204722" footer="0.5118110236220472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Blad30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37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3" width="7.625" style="2" customWidth="1"/>
    <col min="14" max="14" width="7.125" style="2" customWidth="1"/>
    <col min="15" max="15" width="7.62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26</v>
      </c>
      <c r="F12" s="286"/>
      <c r="G12" s="350" t="str">
        <f>TEXT(firstday+(E12*7-10),format) &amp; " - " &amp; TEXT(firstday+(E12*7-4),format)</f>
        <v>22 juni - 28 juni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22 jun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23 jun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24 jun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25 jun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26 jun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27 jun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28 jun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25'!N30</f>
        <v>0</v>
      </c>
      <c r="O27" s="51">
        <f>'v 25'!O30</f>
        <v>0</v>
      </c>
      <c r="P27" s="46">
        <f>'v 25'!P30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22 jun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23 jun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24 jun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25 jun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26 jun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27 jun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28 jun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</mergeCells>
  <phoneticPr fontId="4"/>
  <conditionalFormatting sqref="G51:H51">
    <cfRule type="expression" dxfId="279" priority="0" stopIfTrue="1">
      <formula>$S$30+$S$35+$N$20+$O$20&lt;0</formula>
    </cfRule>
  </conditionalFormatting>
  <conditionalFormatting sqref="M50">
    <cfRule type="expression" dxfId="278" priority="1" stopIfTrue="1">
      <formula>$N$20+$S$28&lt;0</formula>
    </cfRule>
    <cfRule type="expression" dxfId="277" priority="2" stopIfTrue="1">
      <formula>$S$30&lt;0</formula>
    </cfRule>
  </conditionalFormatting>
  <conditionalFormatting sqref="M52">
    <cfRule type="expression" dxfId="276" priority="3" stopIfTrue="1">
      <formula>$N$20+$S$33&lt;0</formula>
    </cfRule>
    <cfRule type="expression" dxfId="275" priority="4" stopIfTrue="1">
      <formula>$S$35&lt;0</formula>
    </cfRule>
  </conditionalFormatting>
  <conditionalFormatting sqref="N28:N29">
    <cfRule type="expression" dxfId="274" priority="6" stopIfTrue="1">
      <formula>$N$20+$S$28&lt;0</formula>
    </cfRule>
    <cfRule type="expression" dxfId="273" priority="7" stopIfTrue="1">
      <formula>$S$30&lt;0</formula>
    </cfRule>
  </conditionalFormatting>
  <conditionalFormatting sqref="O28:O29">
    <cfRule type="expression" dxfId="272" priority="8" stopIfTrue="1">
      <formula>$O$20+$S$33&lt;0</formula>
    </cfRule>
    <cfRule type="expression" dxfId="271" priority="9" stopIfTrue="1">
      <formula>$S$35&lt;0</formula>
    </cfRule>
  </conditionalFormatting>
  <conditionalFormatting sqref="S14:S18">
    <cfRule type="expression" dxfId="270" priority="5" stopIfTrue="1">
      <formula>#REF!-#REF!&lt;0.01</formula>
    </cfRule>
  </conditionalFormatting>
  <dataValidations count="21">
    <dataValidation allowBlank="1" sqref="N22:N24" xr:uid="{00000000-0002-0000-1D00-000000000000}"/>
    <dataValidation type="time" operator="lessThan" allowBlank="1" showErrorMessage="1" errorTitle="Fel i inmatning" error="Värdet ska vara en tidsrymd (0:00-23:59:59)" sqref="G17:G24 I17:I21" xr:uid="{00000000-0002-0000-1D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1D00-000002000000}">
      <formula1>0.999988425925926</formula1>
    </dataValidation>
    <dataValidation type="textLength" allowBlank="1" sqref="J17:J21" xr:uid="{00000000-0002-0000-1D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1D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1D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1D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1D00-000007000000}">
      <formula1>0</formula1>
    </dataValidation>
    <dataValidation type="time" operator="lessThan" showErrorMessage="1" errorTitle="Fel i inmatning" error="Värdet ska vara en tidsrymd (0:00-23:59:59)" sqref="L17:L21" xr:uid="{00000000-0002-0000-1D00-000008000000}">
      <formula1>0.999988425925926</formula1>
    </dataValidation>
    <dataValidation type="textLength" operator="lessThan" allowBlank="1" sqref="K17:K21" xr:uid="{00000000-0002-0000-1D00-000009000000}">
      <formula1>50</formula1>
    </dataValidation>
    <dataValidation allowBlank="1" showInputMessage="1" showErrorMessage="1" prompt="Skriv in ej arbetad tid under arbetstid, t.ex. för ärenden" sqref="G15" xr:uid="{00000000-0002-0000-1D00-00000A000000}"/>
    <dataValidation allowBlank="1" showInputMessage="1" showErrorMessage="1" prompt="Skriv in om och hur länge du jobbat hemma" sqref="H15:H16" xr:uid="{00000000-0002-0000-1D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1D00-00000C000000}"/>
    <dataValidation allowBlank="1" showInputMessage="1" showErrorMessage="1" promptTitle="Frånvaroorsak" prompt="Kan användas både för tid då man lämnar in en blankett (sjukdom, VAB etc.), eller träningstimme." sqref="J16" xr:uid="{00000000-0002-0000-1D00-00000D000000}"/>
    <dataValidation allowBlank="1" showInputMessage="1" showErrorMessage="1" prompt="Skriv &quot;sjuk&quot; vid sjukdag som ska dras från flexsaldo, eller &quot;komp&quot; vid hel kompdag. Se kommentarerna." sqref="K15:K16" xr:uid="{00000000-0002-0000-1D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1D00-00000F000000}"/>
    <dataValidation allowBlank="1" showInputMessage="1" showErrorMessage="1" prompt="Skriv in beordrad enkel övertid, vilket är mellan kl 18.00-22.00 vardagar." sqref="N15:N16" xr:uid="{00000000-0002-0000-1D00-000010000000}"/>
    <dataValidation allowBlank="1" showInputMessage="1" showErrorMessage="1" prompt="Skriv in beordrad kvalificerad övertid, vilket är mellan kl 22.00-06.00 vardagar eller övriga datum som ingår." sqref="O15:O16" xr:uid="{00000000-0002-0000-1D00-000011000000}"/>
    <dataValidation type="time" operator="lessThanOrEqual" allowBlank="1" showErrorMessage="1" errorTitle="Fel i inmatning" error="Värdet ska vara en tid (00:00-23:59:59)" sqref="D17:E24" xr:uid="{00000000-0002-0000-1D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1D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1D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Blad31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3" width="7.625" style="2" customWidth="1"/>
    <col min="14" max="14" width="7.125" style="2" customWidth="1"/>
    <col min="15" max="15" width="7.62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27</v>
      </c>
      <c r="F12" s="286"/>
      <c r="G12" s="350" t="str">
        <f>TEXT(firstday+(E12*7-10),format) &amp; " - " &amp; TEXT(firstday+(E12*7-4),format)</f>
        <v>29 juni - 5 juli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29 jun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30 jun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1 jul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2 jul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3 jul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4 jul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5 jul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26'!N30</f>
        <v>0</v>
      </c>
      <c r="O27" s="51">
        <f>'v 26'!O30</f>
        <v>0</v>
      </c>
      <c r="P27" s="46">
        <f>'v 26'!P30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29 jun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30 jun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1 jul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2 jul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3 jul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4 jul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5 jul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H15:H16"/>
    <mergeCell ref="K15:K16"/>
    <mergeCell ref="D16:G16"/>
    <mergeCell ref="C25:D25"/>
    <mergeCell ref="L15:L16"/>
    <mergeCell ref="C33:C34"/>
    <mergeCell ref="C35:C36"/>
    <mergeCell ref="C37:C38"/>
    <mergeCell ref="C39:C40"/>
    <mergeCell ref="D40:P40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</mergeCells>
  <phoneticPr fontId="4"/>
  <conditionalFormatting sqref="G51:H51">
    <cfRule type="expression" dxfId="269" priority="0" stopIfTrue="1">
      <formula>$S$30+$S$35+$N$20+$O$20&lt;0</formula>
    </cfRule>
  </conditionalFormatting>
  <conditionalFormatting sqref="M50">
    <cfRule type="expression" dxfId="268" priority="1" stopIfTrue="1">
      <formula>$N$20+$S$28&lt;0</formula>
    </cfRule>
    <cfRule type="expression" dxfId="267" priority="2" stopIfTrue="1">
      <formula>$S$30&lt;0</formula>
    </cfRule>
  </conditionalFormatting>
  <conditionalFormatting sqref="M52">
    <cfRule type="expression" dxfId="266" priority="3" stopIfTrue="1">
      <formula>$N$20+$S$33&lt;0</formula>
    </cfRule>
    <cfRule type="expression" dxfId="265" priority="4" stopIfTrue="1">
      <formula>$S$35&lt;0</formula>
    </cfRule>
  </conditionalFormatting>
  <conditionalFormatting sqref="N28:N29">
    <cfRule type="expression" dxfId="264" priority="6" stopIfTrue="1">
      <formula>$N$20+$S$28&lt;0</formula>
    </cfRule>
    <cfRule type="expression" dxfId="263" priority="7" stopIfTrue="1">
      <formula>$S$30&lt;0</formula>
    </cfRule>
  </conditionalFormatting>
  <conditionalFormatting sqref="O28:O29">
    <cfRule type="expression" dxfId="262" priority="8" stopIfTrue="1">
      <formula>$O$20+$S$33&lt;0</formula>
    </cfRule>
    <cfRule type="expression" dxfId="261" priority="9" stopIfTrue="1">
      <formula>$S$35&lt;0</formula>
    </cfRule>
  </conditionalFormatting>
  <conditionalFormatting sqref="S14:S18">
    <cfRule type="expression" dxfId="260" priority="5" stopIfTrue="1">
      <formula>#REF!-#REF!&lt;0.01</formula>
    </cfRule>
  </conditionalFormatting>
  <dataValidations count="21">
    <dataValidation allowBlank="1" sqref="N22:N24" xr:uid="{00000000-0002-0000-1E00-000000000000}"/>
    <dataValidation type="time" operator="lessThan" allowBlank="1" showErrorMessage="1" errorTitle="Fel i inmatning" error="Värdet ska vara en tidsrymd (0:00-23:59:59)" sqref="G17:G24 I17:I21" xr:uid="{00000000-0002-0000-1E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1E00-000002000000}">
      <formula1>0.999988425925926</formula1>
    </dataValidation>
    <dataValidation type="textLength" allowBlank="1" sqref="J17:J21" xr:uid="{00000000-0002-0000-1E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1E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1E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1E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1E00-000007000000}">
      <formula1>0</formula1>
    </dataValidation>
    <dataValidation type="time" operator="lessThan" showErrorMessage="1" errorTitle="Fel i inmatning" error="Värdet ska vara en tidsrymd (0:00-23:59:59)" sqref="L17:L21" xr:uid="{00000000-0002-0000-1E00-000008000000}">
      <formula1>0.999988425925926</formula1>
    </dataValidation>
    <dataValidation type="textLength" operator="lessThan" allowBlank="1" sqref="K17:K21" xr:uid="{00000000-0002-0000-1E00-000009000000}">
      <formula1>50</formula1>
    </dataValidation>
    <dataValidation allowBlank="1" showInputMessage="1" showErrorMessage="1" prompt="Skriv in ej arbetad tid under arbetstid, t.ex. för ärenden" sqref="G15" xr:uid="{00000000-0002-0000-1E00-00000A000000}"/>
    <dataValidation allowBlank="1" showInputMessage="1" showErrorMessage="1" prompt="Skriv in om och hur länge du jobbat hemma" sqref="H15:H16" xr:uid="{00000000-0002-0000-1E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1E00-00000C000000}"/>
    <dataValidation allowBlank="1" showInputMessage="1" showErrorMessage="1" promptTitle="Frånvaroorsak" prompt="Kan användas både för tid då man lämnar in en blankett (sjukdom, VAB etc.), eller träningstimme." sqref="J16" xr:uid="{00000000-0002-0000-1E00-00000D000000}"/>
    <dataValidation allowBlank="1" showInputMessage="1" showErrorMessage="1" prompt="Skriv &quot;sjuk&quot; vid sjukdag som ska dras från flexsaldo, eller &quot;komp&quot; vid hel kompdag. Se kommentarerna." sqref="K15:K16" xr:uid="{00000000-0002-0000-1E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1E00-00000F000000}"/>
    <dataValidation allowBlank="1" showInputMessage="1" showErrorMessage="1" prompt="Skriv in beordrad enkel övertid, vilket är mellan kl 18.00-22.00 vardagar." sqref="N15:N16" xr:uid="{00000000-0002-0000-1E00-000010000000}"/>
    <dataValidation allowBlank="1" showInputMessage="1" showErrorMessage="1" prompt="Skriv in beordrad kvalificerad övertid, vilket är mellan kl 22.00-06.00 vardagar eller övriga datum som ingår." sqref="O15:O16" xr:uid="{00000000-0002-0000-1E00-000011000000}"/>
    <dataValidation type="time" operator="lessThanOrEqual" allowBlank="1" showErrorMessage="1" errorTitle="Fel i inmatning" error="Värdet ska vara en tid (00:00-23:59:59)" sqref="D17:E24" xr:uid="{00000000-0002-0000-1E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1E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1E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Blad32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2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3" width="7.625" style="2" customWidth="1"/>
    <col min="14" max="14" width="7.125" style="2" customWidth="1"/>
    <col min="15" max="15" width="7.62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28</v>
      </c>
      <c r="F12" s="286"/>
      <c r="G12" s="350" t="str">
        <f>TEXT(firstday+(E12*7-10),format) &amp; " - " &amp; TEXT(firstday+(E12*7-4),format)</f>
        <v>6 juli - 12 juli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6 jul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7 jul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8 jul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9 jul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10 jul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11 jul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12 jul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27'!N30</f>
        <v>0</v>
      </c>
      <c r="O27" s="51">
        <f>'v 27'!O30</f>
        <v>0</v>
      </c>
      <c r="P27" s="46">
        <f>'v 27'!P30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6 jul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7 jul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8 jul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9 jul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10 jul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11 jul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12 jul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</mergeCells>
  <phoneticPr fontId="4"/>
  <conditionalFormatting sqref="G51:H51">
    <cfRule type="expression" dxfId="259" priority="0" stopIfTrue="1">
      <formula>$S$30+$S$35+$N$20+$O$20&lt;0</formula>
    </cfRule>
  </conditionalFormatting>
  <conditionalFormatting sqref="M50">
    <cfRule type="expression" dxfId="258" priority="1" stopIfTrue="1">
      <formula>$N$20+$S$28&lt;0</formula>
    </cfRule>
    <cfRule type="expression" dxfId="257" priority="2" stopIfTrue="1">
      <formula>$S$30&lt;0</formula>
    </cfRule>
  </conditionalFormatting>
  <conditionalFormatting sqref="M52">
    <cfRule type="expression" dxfId="256" priority="3" stopIfTrue="1">
      <formula>$N$20+$S$33&lt;0</formula>
    </cfRule>
    <cfRule type="expression" dxfId="255" priority="4" stopIfTrue="1">
      <formula>$S$35&lt;0</formula>
    </cfRule>
  </conditionalFormatting>
  <conditionalFormatting sqref="N28:N29">
    <cfRule type="expression" dxfId="254" priority="6" stopIfTrue="1">
      <formula>$N$20+$S$28&lt;0</formula>
    </cfRule>
    <cfRule type="expression" dxfId="253" priority="7" stopIfTrue="1">
      <formula>$S$30&lt;0</formula>
    </cfRule>
  </conditionalFormatting>
  <conditionalFormatting sqref="O28:O29">
    <cfRule type="expression" dxfId="252" priority="8" stopIfTrue="1">
      <formula>$O$20+$S$33&lt;0</formula>
    </cfRule>
    <cfRule type="expression" dxfId="251" priority="9" stopIfTrue="1">
      <formula>$S$35&lt;0</formula>
    </cfRule>
  </conditionalFormatting>
  <conditionalFormatting sqref="S14:S18">
    <cfRule type="expression" dxfId="250" priority="5" stopIfTrue="1">
      <formula>#REF!-#REF!&lt;0.01</formula>
    </cfRule>
  </conditionalFormatting>
  <dataValidations count="21">
    <dataValidation allowBlank="1" sqref="N22:N24" xr:uid="{00000000-0002-0000-1F00-000000000000}"/>
    <dataValidation type="time" operator="lessThan" allowBlank="1" showErrorMessage="1" errorTitle="Fel i inmatning" error="Värdet ska vara en tidsrymd (0:00-23:59:59)" sqref="G17:G24 I17:I21" xr:uid="{00000000-0002-0000-1F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1F00-000002000000}">
      <formula1>0.999988425925926</formula1>
    </dataValidation>
    <dataValidation type="textLength" allowBlank="1" sqref="J17:J21" xr:uid="{00000000-0002-0000-1F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1F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1F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1F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1F00-000007000000}">
      <formula1>0</formula1>
    </dataValidation>
    <dataValidation type="time" operator="lessThan" showErrorMessage="1" errorTitle="Fel i inmatning" error="Värdet ska vara en tidsrymd (0:00-23:59:59)" sqref="L17:L21" xr:uid="{00000000-0002-0000-1F00-000008000000}">
      <formula1>0.999988425925926</formula1>
    </dataValidation>
    <dataValidation type="textLength" operator="lessThan" allowBlank="1" sqref="K17:K21" xr:uid="{00000000-0002-0000-1F00-000009000000}">
      <formula1>50</formula1>
    </dataValidation>
    <dataValidation allowBlank="1" showInputMessage="1" showErrorMessage="1" prompt="Skriv in ej arbetad tid under arbetstid, t.ex. för ärenden" sqref="G15" xr:uid="{00000000-0002-0000-1F00-00000A000000}"/>
    <dataValidation allowBlank="1" showInputMessage="1" showErrorMessage="1" prompt="Skriv in om och hur länge du jobbat hemma" sqref="H15:H16" xr:uid="{00000000-0002-0000-1F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1F00-00000C000000}"/>
    <dataValidation allowBlank="1" showInputMessage="1" showErrorMessage="1" promptTitle="Frånvaroorsak" prompt="Kan användas både för tid då man lämnar in en blankett (sjukdom, VAB etc.), eller träningstimme." sqref="J16" xr:uid="{00000000-0002-0000-1F00-00000D000000}"/>
    <dataValidation allowBlank="1" showInputMessage="1" showErrorMessage="1" prompt="Skriv &quot;sjuk&quot; vid sjukdag som ska dras från flexsaldo, eller &quot;komp&quot; vid hel kompdag. Se kommentarerna." sqref="K15:K16" xr:uid="{00000000-0002-0000-1F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1F00-00000F000000}"/>
    <dataValidation allowBlank="1" showInputMessage="1" showErrorMessage="1" prompt="Skriv in beordrad enkel övertid, vilket är mellan kl 18.00-22.00 vardagar." sqref="N15:N16" xr:uid="{00000000-0002-0000-1F00-000010000000}"/>
    <dataValidation allowBlank="1" showInputMessage="1" showErrorMessage="1" prompt="Skriv in beordrad kvalificerad övertid, vilket är mellan kl 22.00-06.00 vardagar eller övriga datum som ingår." sqref="O15:O16" xr:uid="{00000000-0002-0000-1F00-000011000000}"/>
    <dataValidation type="time" operator="lessThanOrEqual" allowBlank="1" showErrorMessage="1" errorTitle="Fel i inmatning" error="Värdet ska vara en tid (00:00-23:59:59)" sqref="D17:E24" xr:uid="{00000000-0002-0000-1F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1F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1F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Blad33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7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3" width="7.625" style="2" customWidth="1"/>
    <col min="14" max="14" width="7.125" style="2" customWidth="1"/>
    <col min="15" max="15" width="7.62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29</v>
      </c>
      <c r="F12" s="286"/>
      <c r="G12" s="350" t="str">
        <f>TEXT(firstday+(E12*7-10),format) &amp; " - " &amp; TEXT(firstday+(E12*7-4),format)</f>
        <v>13 juli - 19 juli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13 jul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14 jul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15 jul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16 jul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17 jul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18 jul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19 jul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28'!N30</f>
        <v>0</v>
      </c>
      <c r="O27" s="51">
        <f>'v 28'!O30</f>
        <v>0</v>
      </c>
      <c r="P27" s="46">
        <f>'v 28'!P30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13 jul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14 jul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15 jul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16 jul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17 jul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18 jul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19 jul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</mergeCells>
  <phoneticPr fontId="4"/>
  <conditionalFormatting sqref="G51:H51">
    <cfRule type="expression" dxfId="249" priority="0" stopIfTrue="1">
      <formula>$S$30+$S$35+$N$20+$O$20&lt;0</formula>
    </cfRule>
  </conditionalFormatting>
  <conditionalFormatting sqref="M50">
    <cfRule type="expression" dxfId="248" priority="1" stopIfTrue="1">
      <formula>$N$20+$S$28&lt;0</formula>
    </cfRule>
    <cfRule type="expression" dxfId="247" priority="2" stopIfTrue="1">
      <formula>$S$30&lt;0</formula>
    </cfRule>
  </conditionalFormatting>
  <conditionalFormatting sqref="M52">
    <cfRule type="expression" dxfId="246" priority="3" stopIfTrue="1">
      <formula>$N$20+$S$33&lt;0</formula>
    </cfRule>
    <cfRule type="expression" dxfId="245" priority="4" stopIfTrue="1">
      <formula>$S$35&lt;0</formula>
    </cfRule>
  </conditionalFormatting>
  <conditionalFormatting sqref="N28:N29">
    <cfRule type="expression" dxfId="244" priority="6" stopIfTrue="1">
      <formula>$N$20+$S$28&lt;0</formula>
    </cfRule>
    <cfRule type="expression" dxfId="243" priority="7" stopIfTrue="1">
      <formula>$S$30&lt;0</formula>
    </cfRule>
  </conditionalFormatting>
  <conditionalFormatting sqref="O28:O29">
    <cfRule type="expression" dxfId="242" priority="8" stopIfTrue="1">
      <formula>$O$20+$S$33&lt;0</formula>
    </cfRule>
    <cfRule type="expression" dxfId="241" priority="9" stopIfTrue="1">
      <formula>$S$35&lt;0</formula>
    </cfRule>
  </conditionalFormatting>
  <conditionalFormatting sqref="S14:S18">
    <cfRule type="expression" dxfId="240" priority="5" stopIfTrue="1">
      <formula>#REF!-#REF!&lt;0.01</formula>
    </cfRule>
  </conditionalFormatting>
  <dataValidations count="21">
    <dataValidation allowBlank="1" sqref="N22:N24" xr:uid="{00000000-0002-0000-2000-000000000000}"/>
    <dataValidation type="time" operator="lessThan" allowBlank="1" showErrorMessage="1" errorTitle="Fel i inmatning" error="Värdet ska vara en tidsrymd (0:00-23:59:59)" sqref="G17:G24 I17:I21" xr:uid="{00000000-0002-0000-20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2000-000002000000}">
      <formula1>0.999988425925926</formula1>
    </dataValidation>
    <dataValidation type="textLength" allowBlank="1" sqref="J17:J21" xr:uid="{00000000-0002-0000-20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20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20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20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2000-000007000000}">
      <formula1>0</formula1>
    </dataValidation>
    <dataValidation type="time" operator="lessThan" showErrorMessage="1" errorTitle="Fel i inmatning" error="Värdet ska vara en tidsrymd (0:00-23:59:59)" sqref="L17:L21" xr:uid="{00000000-0002-0000-2000-000008000000}">
      <formula1>0.999988425925926</formula1>
    </dataValidation>
    <dataValidation type="textLength" operator="lessThan" allowBlank="1" sqref="K17:K21" xr:uid="{00000000-0002-0000-2000-000009000000}">
      <formula1>50</formula1>
    </dataValidation>
    <dataValidation allowBlank="1" showInputMessage="1" showErrorMessage="1" prompt="Skriv in ej arbetad tid under arbetstid, t.ex. för ärenden" sqref="G15" xr:uid="{00000000-0002-0000-2000-00000A000000}"/>
    <dataValidation allowBlank="1" showInputMessage="1" showErrorMessage="1" prompt="Skriv in om och hur länge du jobbat hemma" sqref="H15:H16" xr:uid="{00000000-0002-0000-20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2000-00000C000000}"/>
    <dataValidation allowBlank="1" showInputMessage="1" showErrorMessage="1" promptTitle="Frånvaroorsak" prompt="Kan användas både för tid då man lämnar in en blankett (sjukdom, VAB etc.), eller träningstimme." sqref="J16" xr:uid="{00000000-0002-0000-2000-00000D000000}"/>
    <dataValidation allowBlank="1" showInputMessage="1" showErrorMessage="1" prompt="Skriv &quot;sjuk&quot; vid sjukdag som ska dras från flexsaldo, eller &quot;komp&quot; vid hel kompdag. Se kommentarerna." sqref="K15:K16" xr:uid="{00000000-0002-0000-20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2000-00000F000000}"/>
    <dataValidation allowBlank="1" showInputMessage="1" showErrorMessage="1" prompt="Skriv in beordrad enkel övertid, vilket är mellan kl 18.00-22.00 vardagar." sqref="N15:N16" xr:uid="{00000000-0002-0000-2000-000010000000}"/>
    <dataValidation allowBlank="1" showInputMessage="1" showErrorMessage="1" prompt="Skriv in beordrad kvalificerad övertid, vilket är mellan kl 22.00-06.00 vardagar eller övriga datum som ingår." sqref="O15:O16" xr:uid="{00000000-0002-0000-2000-000011000000}"/>
    <dataValidation type="time" operator="lessThanOrEqual" allowBlank="1" showErrorMessage="1" errorTitle="Fel i inmatning" error="Värdet ska vara en tid (00:00-23:59:59)" sqref="D17:E24" xr:uid="{00000000-0002-0000-20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20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20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Blad34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7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3" width="7.625" style="2" customWidth="1"/>
    <col min="14" max="14" width="7.125" style="2" customWidth="1"/>
    <col min="15" max="15" width="7.62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30</v>
      </c>
      <c r="F12" s="286"/>
      <c r="G12" s="350" t="str">
        <f>TEXT(firstday+(E12*7-10),format) &amp; " - " &amp; TEXT(firstday+(E12*7-4),format)</f>
        <v>20 juli - 26 juli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20 jul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21 jul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22 jul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23 jul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24 jul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25 jul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26 jul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29'!N30</f>
        <v>0</v>
      </c>
      <c r="O27" s="51">
        <f>'v 29'!O30</f>
        <v>0</v>
      </c>
      <c r="P27" s="46">
        <f>'v 29'!P30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20 jul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21 jul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22 jul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23 jul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24 jul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25 jul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26 jul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</mergeCells>
  <phoneticPr fontId="4"/>
  <conditionalFormatting sqref="G51:H51">
    <cfRule type="expression" dxfId="239" priority="0" stopIfTrue="1">
      <formula>$S$30+$S$35+$N$20+$O$20&lt;0</formula>
    </cfRule>
  </conditionalFormatting>
  <conditionalFormatting sqref="M50">
    <cfRule type="expression" dxfId="238" priority="1" stopIfTrue="1">
      <formula>$N$20+$S$28&lt;0</formula>
    </cfRule>
    <cfRule type="expression" dxfId="237" priority="2" stopIfTrue="1">
      <formula>$S$30&lt;0</formula>
    </cfRule>
  </conditionalFormatting>
  <conditionalFormatting sqref="M52">
    <cfRule type="expression" dxfId="236" priority="3" stopIfTrue="1">
      <formula>$N$20+$S$33&lt;0</formula>
    </cfRule>
    <cfRule type="expression" dxfId="235" priority="4" stopIfTrue="1">
      <formula>$S$35&lt;0</formula>
    </cfRule>
  </conditionalFormatting>
  <conditionalFormatting sqref="N28:N29">
    <cfRule type="expression" dxfId="234" priority="6" stopIfTrue="1">
      <formula>$N$20+$S$28&lt;0</formula>
    </cfRule>
    <cfRule type="expression" dxfId="233" priority="7" stopIfTrue="1">
      <formula>$S$30&lt;0</formula>
    </cfRule>
  </conditionalFormatting>
  <conditionalFormatting sqref="O28:O29">
    <cfRule type="expression" dxfId="232" priority="8" stopIfTrue="1">
      <formula>$O$20+$S$33&lt;0</formula>
    </cfRule>
    <cfRule type="expression" dxfId="231" priority="9" stopIfTrue="1">
      <formula>$S$35&lt;0</formula>
    </cfRule>
  </conditionalFormatting>
  <conditionalFormatting sqref="S14:S18">
    <cfRule type="expression" dxfId="230" priority="5" stopIfTrue="1">
      <formula>#REF!-#REF!&lt;0.01</formula>
    </cfRule>
  </conditionalFormatting>
  <dataValidations count="21">
    <dataValidation allowBlank="1" sqref="N22:N24" xr:uid="{00000000-0002-0000-2100-000000000000}"/>
    <dataValidation type="time" operator="lessThan" allowBlank="1" showErrorMessage="1" errorTitle="Fel i inmatning" error="Värdet ska vara en tidsrymd (0:00-23:59:59)" sqref="G17:G24 I17:I21" xr:uid="{00000000-0002-0000-21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2100-000002000000}">
      <formula1>0.999988425925926</formula1>
    </dataValidation>
    <dataValidation type="textLength" allowBlank="1" sqref="J17:J21" xr:uid="{00000000-0002-0000-21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21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21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21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2100-000007000000}">
      <formula1>0</formula1>
    </dataValidation>
    <dataValidation type="time" operator="lessThan" showErrorMessage="1" errorTitle="Fel i inmatning" error="Värdet ska vara en tidsrymd (0:00-23:59:59)" sqref="L17:L21" xr:uid="{00000000-0002-0000-2100-000008000000}">
      <formula1>0.999988425925926</formula1>
    </dataValidation>
    <dataValidation type="textLength" operator="lessThan" allowBlank="1" sqref="K17:K21" xr:uid="{00000000-0002-0000-2100-000009000000}">
      <formula1>50</formula1>
    </dataValidation>
    <dataValidation allowBlank="1" showInputMessage="1" showErrorMessage="1" prompt="Skriv in ej arbetad tid under arbetstid, t.ex. för ärenden" sqref="G15" xr:uid="{00000000-0002-0000-2100-00000A000000}"/>
    <dataValidation allowBlank="1" showInputMessage="1" showErrorMessage="1" prompt="Skriv in om och hur länge du jobbat hemma" sqref="H15:H16" xr:uid="{00000000-0002-0000-21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2100-00000C000000}"/>
    <dataValidation allowBlank="1" showInputMessage="1" showErrorMessage="1" promptTitle="Frånvaroorsak" prompt="Kan användas både för tid då man lämnar in en blankett (sjukdom, VAB etc.), eller träningstimme." sqref="J16" xr:uid="{00000000-0002-0000-2100-00000D000000}"/>
    <dataValidation allowBlank="1" showInputMessage="1" showErrorMessage="1" prompt="Skriv &quot;sjuk&quot; vid sjukdag som ska dras från flexsaldo, eller &quot;komp&quot; vid hel kompdag. Se kommentarerna." sqref="K15:K16" xr:uid="{00000000-0002-0000-21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2100-00000F000000}"/>
    <dataValidation allowBlank="1" showInputMessage="1" showErrorMessage="1" prompt="Skriv in beordrad enkel övertid, vilket är mellan kl 18.00-22.00 vardagar." sqref="N15:N16" xr:uid="{00000000-0002-0000-2100-000010000000}"/>
    <dataValidation allowBlank="1" showInputMessage="1" showErrorMessage="1" prompt="Skriv in beordrad kvalificerad övertid, vilket är mellan kl 22.00-06.00 vardagar eller övriga datum som ingår." sqref="O15:O16" xr:uid="{00000000-0002-0000-2100-000011000000}"/>
    <dataValidation type="time" operator="lessThanOrEqual" allowBlank="1" showErrorMessage="1" errorTitle="Fel i inmatning" error="Värdet ska vara en tid (00:00-23:59:59)" sqref="D17:E24" xr:uid="{00000000-0002-0000-21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21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21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Blad35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7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3" width="7.625" style="2" customWidth="1"/>
    <col min="14" max="14" width="7.125" style="2" customWidth="1"/>
    <col min="15" max="15" width="7.62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31</v>
      </c>
      <c r="F12" s="286"/>
      <c r="G12" s="350" t="str">
        <f>TEXT(firstday+(E12*7-10),format) &amp; " - " &amp; TEXT(firstday+(E12*7-4),format)</f>
        <v>27 juli - 2 augusti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27 jul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28 jul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29 jul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30 jul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31 jul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1 aug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2 aug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30'!N30</f>
        <v>0</v>
      </c>
      <c r="O27" s="51">
        <f>'v 30'!O30</f>
        <v>0</v>
      </c>
      <c r="P27" s="46">
        <f>'v 30'!P30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27 jul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28 jul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29 jul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30 jul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31 jul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1 aug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2 aug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</mergeCells>
  <phoneticPr fontId="4"/>
  <conditionalFormatting sqref="G51:H51">
    <cfRule type="expression" dxfId="229" priority="0" stopIfTrue="1">
      <formula>$S$30+$S$35+$N$20+$O$20&lt;0</formula>
    </cfRule>
  </conditionalFormatting>
  <conditionalFormatting sqref="M50">
    <cfRule type="expression" dxfId="228" priority="1" stopIfTrue="1">
      <formula>$N$20+$S$28&lt;0</formula>
    </cfRule>
    <cfRule type="expression" dxfId="227" priority="2" stopIfTrue="1">
      <formula>$S$30&lt;0</formula>
    </cfRule>
  </conditionalFormatting>
  <conditionalFormatting sqref="M52">
    <cfRule type="expression" dxfId="226" priority="3" stopIfTrue="1">
      <formula>$N$20+$S$33&lt;0</formula>
    </cfRule>
    <cfRule type="expression" dxfId="225" priority="4" stopIfTrue="1">
      <formula>$S$35&lt;0</formula>
    </cfRule>
  </conditionalFormatting>
  <conditionalFormatting sqref="N28:N29">
    <cfRule type="expression" dxfId="224" priority="6" stopIfTrue="1">
      <formula>$N$20+$S$28&lt;0</formula>
    </cfRule>
    <cfRule type="expression" dxfId="223" priority="7" stopIfTrue="1">
      <formula>$S$30&lt;0</formula>
    </cfRule>
  </conditionalFormatting>
  <conditionalFormatting sqref="O28:O29">
    <cfRule type="expression" dxfId="222" priority="8" stopIfTrue="1">
      <formula>$O$20+$S$33&lt;0</formula>
    </cfRule>
    <cfRule type="expression" dxfId="221" priority="9" stopIfTrue="1">
      <formula>$S$35&lt;0</formula>
    </cfRule>
  </conditionalFormatting>
  <conditionalFormatting sqref="S14:S18">
    <cfRule type="expression" dxfId="220" priority="5" stopIfTrue="1">
      <formula>#REF!-#REF!&lt;0.01</formula>
    </cfRule>
  </conditionalFormatting>
  <dataValidations count="21">
    <dataValidation allowBlank="1" sqref="N22:N24" xr:uid="{00000000-0002-0000-2200-000000000000}"/>
    <dataValidation type="time" operator="lessThan" allowBlank="1" showErrorMessage="1" errorTitle="Fel i inmatning" error="Värdet ska vara en tidsrymd (0:00-23:59:59)" sqref="G17:G24 I17:I21" xr:uid="{00000000-0002-0000-22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2200-000002000000}">
      <formula1>0.999988425925926</formula1>
    </dataValidation>
    <dataValidation type="textLength" allowBlank="1" sqref="J17:J21" xr:uid="{00000000-0002-0000-22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22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22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22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2200-000007000000}">
      <formula1>0</formula1>
    </dataValidation>
    <dataValidation type="time" operator="lessThan" showErrorMessage="1" errorTitle="Fel i inmatning" error="Värdet ska vara en tidsrymd (0:00-23:59:59)" sqref="L17:L21" xr:uid="{00000000-0002-0000-2200-000008000000}">
      <formula1>0.999988425925926</formula1>
    </dataValidation>
    <dataValidation type="textLength" operator="lessThan" allowBlank="1" sqref="K17:K21" xr:uid="{00000000-0002-0000-2200-000009000000}">
      <formula1>50</formula1>
    </dataValidation>
    <dataValidation allowBlank="1" showInputMessage="1" showErrorMessage="1" prompt="Skriv in ej arbetad tid under arbetstid, t.ex. för ärenden" sqref="G15" xr:uid="{00000000-0002-0000-2200-00000A000000}"/>
    <dataValidation allowBlank="1" showInputMessage="1" showErrorMessage="1" prompt="Skriv in om och hur länge du jobbat hemma" sqref="H15:H16" xr:uid="{00000000-0002-0000-22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2200-00000C000000}"/>
    <dataValidation allowBlank="1" showInputMessage="1" showErrorMessage="1" promptTitle="Frånvaroorsak" prompt="Kan användas både för tid då man lämnar in en blankett (sjukdom, VAB etc.), eller träningstimme." sqref="J16" xr:uid="{00000000-0002-0000-2200-00000D000000}"/>
    <dataValidation allowBlank="1" showInputMessage="1" showErrorMessage="1" prompt="Skriv &quot;sjuk&quot; vid sjukdag som ska dras från flexsaldo, eller &quot;komp&quot; vid hel kompdag. Se kommentarerna." sqref="K15:K16" xr:uid="{00000000-0002-0000-22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2200-00000F000000}"/>
    <dataValidation allowBlank="1" showInputMessage="1" showErrorMessage="1" prompt="Skriv in beordrad enkel övertid, vilket är mellan kl 18.00-22.00 vardagar." sqref="N15:N16" xr:uid="{00000000-0002-0000-2200-000010000000}"/>
    <dataValidation allowBlank="1" showInputMessage="1" showErrorMessage="1" prompt="Skriv in beordrad kvalificerad övertid, vilket är mellan kl 22.00-06.00 vardagar eller övriga datum som ingår." sqref="O15:O16" xr:uid="{00000000-0002-0000-2200-000011000000}"/>
    <dataValidation type="time" operator="lessThanOrEqual" allowBlank="1" showErrorMessage="1" errorTitle="Fel i inmatning" error="Värdet ska vara en tid (00:00-23:59:59)" sqref="D17:E24" xr:uid="{00000000-0002-0000-22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22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22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Blad36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4" width="7.625" style="2" customWidth="1"/>
    <col min="15" max="15" width="7.37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32</v>
      </c>
      <c r="F12" s="286"/>
      <c r="G12" s="350" t="str">
        <f>TEXT(firstday+(E12*7-10),format) &amp; " - " &amp; TEXT(firstday+(E12*7-4),format)</f>
        <v>3 augusti - 9 augusti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3 aug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4 aug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5 aug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6 aug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7 aug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8 aug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9 aug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31'!N30</f>
        <v>0</v>
      </c>
      <c r="O27" s="51">
        <f>'v 31'!O30</f>
        <v>0</v>
      </c>
      <c r="P27" s="46">
        <f>'v 31'!P30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3 aug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4 aug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5 aug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6 aug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7 aug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8 aug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9 aug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</mergeCells>
  <phoneticPr fontId="4"/>
  <conditionalFormatting sqref="G51:H51">
    <cfRule type="expression" dxfId="219" priority="0" stopIfTrue="1">
      <formula>$S$30+$S$35+$N$20+$O$20&lt;0</formula>
    </cfRule>
  </conditionalFormatting>
  <conditionalFormatting sqref="M50">
    <cfRule type="expression" dxfId="218" priority="1" stopIfTrue="1">
      <formula>$N$20+$S$28&lt;0</formula>
    </cfRule>
    <cfRule type="expression" dxfId="217" priority="2" stopIfTrue="1">
      <formula>$S$30&lt;0</formula>
    </cfRule>
  </conditionalFormatting>
  <conditionalFormatting sqref="M52">
    <cfRule type="expression" dxfId="216" priority="3" stopIfTrue="1">
      <formula>$N$20+$S$33&lt;0</formula>
    </cfRule>
    <cfRule type="expression" dxfId="215" priority="4" stopIfTrue="1">
      <formula>$S$35&lt;0</formula>
    </cfRule>
  </conditionalFormatting>
  <conditionalFormatting sqref="N28:N29">
    <cfRule type="expression" dxfId="214" priority="6" stopIfTrue="1">
      <formula>$N$20+$S$28&lt;0</formula>
    </cfRule>
    <cfRule type="expression" dxfId="213" priority="7" stopIfTrue="1">
      <formula>$S$30&lt;0</formula>
    </cfRule>
  </conditionalFormatting>
  <conditionalFormatting sqref="O28:O29">
    <cfRule type="expression" dxfId="212" priority="8" stopIfTrue="1">
      <formula>$O$20+$S$33&lt;0</formula>
    </cfRule>
    <cfRule type="expression" dxfId="211" priority="9" stopIfTrue="1">
      <formula>$S$35&lt;0</formula>
    </cfRule>
  </conditionalFormatting>
  <conditionalFormatting sqref="S14:S18">
    <cfRule type="expression" dxfId="210" priority="5" stopIfTrue="1">
      <formula>#REF!-#REF!&lt;0.01</formula>
    </cfRule>
  </conditionalFormatting>
  <dataValidations count="21">
    <dataValidation allowBlank="1" sqref="N22:N24" xr:uid="{00000000-0002-0000-2300-000000000000}"/>
    <dataValidation type="time" operator="lessThan" allowBlank="1" showErrorMessage="1" errorTitle="Fel i inmatning" error="Värdet ska vara en tidsrymd (0:00-23:59:59)" sqref="G17:G24 I17:I21" xr:uid="{00000000-0002-0000-23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2300-000002000000}">
      <formula1>0.999988425925926</formula1>
    </dataValidation>
    <dataValidation type="textLength" allowBlank="1" sqref="J17:J21" xr:uid="{00000000-0002-0000-23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23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23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23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2300-000007000000}">
      <formula1>0</formula1>
    </dataValidation>
    <dataValidation type="time" operator="lessThan" showErrorMessage="1" errorTitle="Fel i inmatning" error="Värdet ska vara en tidsrymd (0:00-23:59:59)" sqref="L17:L21" xr:uid="{00000000-0002-0000-2300-000008000000}">
      <formula1>0.999988425925926</formula1>
    </dataValidation>
    <dataValidation type="textLength" operator="lessThan" allowBlank="1" sqref="K17:K21" xr:uid="{00000000-0002-0000-2300-000009000000}">
      <formula1>50</formula1>
    </dataValidation>
    <dataValidation allowBlank="1" showInputMessage="1" showErrorMessage="1" prompt="Skriv in ej arbetad tid under arbetstid, t.ex. för ärenden" sqref="G15" xr:uid="{00000000-0002-0000-2300-00000A000000}"/>
    <dataValidation allowBlank="1" showInputMessage="1" showErrorMessage="1" prompt="Skriv in om och hur länge du jobbat hemma" sqref="H15:H16" xr:uid="{00000000-0002-0000-23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2300-00000C000000}"/>
    <dataValidation allowBlank="1" showInputMessage="1" showErrorMessage="1" promptTitle="Frånvaroorsak" prompt="Kan användas både för tid då man lämnar in en blankett (sjukdom, VAB etc.), eller träningstimme." sqref="J16" xr:uid="{00000000-0002-0000-2300-00000D000000}"/>
    <dataValidation allowBlank="1" showInputMessage="1" showErrorMessage="1" prompt="Skriv &quot;sjuk&quot; vid sjukdag som ska dras från flexsaldo, eller &quot;komp&quot; vid hel kompdag. Se kommentarerna." sqref="K15:K16" xr:uid="{00000000-0002-0000-23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2300-00000F000000}"/>
    <dataValidation allowBlank="1" showInputMessage="1" showErrorMessage="1" prompt="Skriv in beordrad enkel övertid, vilket är mellan kl 18.00-22.00 vardagar." sqref="N15:N16" xr:uid="{00000000-0002-0000-2300-000010000000}"/>
    <dataValidation allowBlank="1" showInputMessage="1" showErrorMessage="1" prompt="Skriv in beordrad kvalificerad övertid, vilket är mellan kl 22.00-06.00 vardagar eller övriga datum som ingår." sqref="O15:O16" xr:uid="{00000000-0002-0000-2300-000011000000}"/>
    <dataValidation type="time" operator="lessThanOrEqual" allowBlank="1" showErrorMessage="1" errorTitle="Fel i inmatning" error="Värdet ska vara en tid (00:00-23:59:59)" sqref="D17:E24" xr:uid="{00000000-0002-0000-23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23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23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Blad37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4" width="7.625" style="2" customWidth="1"/>
    <col min="15" max="15" width="7.37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33</v>
      </c>
      <c r="F12" s="286"/>
      <c r="G12" s="350" t="str">
        <f>TEXT(firstday+(E12*7-10),format) &amp; " - " &amp; TEXT(firstday+(E12*7-4),format)</f>
        <v>10 augusti - 16 augusti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10 aug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11 aug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12 aug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13 aug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14 aug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15 aug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16 aug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32'!N30</f>
        <v>0</v>
      </c>
      <c r="O27" s="51">
        <f>'v 32'!O30</f>
        <v>0</v>
      </c>
      <c r="P27" s="46">
        <f>'v 32'!P30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10 aug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11 aug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12 aug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13 aug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14 aug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15 aug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16 aug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</mergeCells>
  <phoneticPr fontId="4"/>
  <conditionalFormatting sqref="G51:H51">
    <cfRule type="expression" dxfId="209" priority="0" stopIfTrue="1">
      <formula>$S$30+$S$35+$N$20+$O$20&lt;0</formula>
    </cfRule>
  </conditionalFormatting>
  <conditionalFormatting sqref="M50">
    <cfRule type="expression" dxfId="208" priority="1" stopIfTrue="1">
      <formula>$N$20+$S$28&lt;0</formula>
    </cfRule>
    <cfRule type="expression" dxfId="207" priority="2" stopIfTrue="1">
      <formula>$S$30&lt;0</formula>
    </cfRule>
  </conditionalFormatting>
  <conditionalFormatting sqref="M52">
    <cfRule type="expression" dxfId="206" priority="3" stopIfTrue="1">
      <formula>$N$20+$S$33&lt;0</formula>
    </cfRule>
    <cfRule type="expression" dxfId="205" priority="4" stopIfTrue="1">
      <formula>$S$35&lt;0</formula>
    </cfRule>
  </conditionalFormatting>
  <conditionalFormatting sqref="N28:N29">
    <cfRule type="expression" dxfId="204" priority="6" stopIfTrue="1">
      <formula>$N$20+$S$28&lt;0</formula>
    </cfRule>
    <cfRule type="expression" dxfId="203" priority="7" stopIfTrue="1">
      <formula>$S$30&lt;0</formula>
    </cfRule>
  </conditionalFormatting>
  <conditionalFormatting sqref="O28:O29">
    <cfRule type="expression" dxfId="202" priority="8" stopIfTrue="1">
      <formula>$O$20+$S$33&lt;0</formula>
    </cfRule>
    <cfRule type="expression" dxfId="201" priority="9" stopIfTrue="1">
      <formula>$S$35&lt;0</formula>
    </cfRule>
  </conditionalFormatting>
  <conditionalFormatting sqref="S14:S18">
    <cfRule type="expression" dxfId="200" priority="5" stopIfTrue="1">
      <formula>#REF!-#REF!&lt;0.01</formula>
    </cfRule>
  </conditionalFormatting>
  <dataValidations count="21">
    <dataValidation allowBlank="1" sqref="N22:N24" xr:uid="{00000000-0002-0000-2400-000000000000}"/>
    <dataValidation type="time" operator="lessThan" allowBlank="1" showErrorMessage="1" errorTitle="Fel i inmatning" error="Värdet ska vara en tidsrymd (0:00-23:59:59)" sqref="G17:G24 I17:I21" xr:uid="{00000000-0002-0000-24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2400-000002000000}">
      <formula1>0.999988425925926</formula1>
    </dataValidation>
    <dataValidation type="textLength" allowBlank="1" sqref="J17:J21" xr:uid="{00000000-0002-0000-24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24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24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24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2400-000007000000}">
      <formula1>0</formula1>
    </dataValidation>
    <dataValidation type="time" operator="lessThan" showErrorMessage="1" errorTitle="Fel i inmatning" error="Värdet ska vara en tidsrymd (0:00-23:59:59)" sqref="L17:L21" xr:uid="{00000000-0002-0000-2400-000008000000}">
      <formula1>0.999988425925926</formula1>
    </dataValidation>
    <dataValidation type="textLength" operator="lessThan" allowBlank="1" sqref="K17:K21" xr:uid="{00000000-0002-0000-2400-000009000000}">
      <formula1>50</formula1>
    </dataValidation>
    <dataValidation allowBlank="1" showInputMessage="1" showErrorMessage="1" prompt="Skriv in ej arbetad tid under arbetstid, t.ex. för ärenden" sqref="G15" xr:uid="{00000000-0002-0000-2400-00000A000000}"/>
    <dataValidation allowBlank="1" showInputMessage="1" showErrorMessage="1" prompt="Skriv in om och hur länge du jobbat hemma" sqref="H15:H16" xr:uid="{00000000-0002-0000-24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2400-00000C000000}"/>
    <dataValidation allowBlank="1" showInputMessage="1" showErrorMessage="1" promptTitle="Frånvaroorsak" prompt="Kan användas både för tid då man lämnar in en blankett (sjukdom, VAB etc.), eller träningstimme." sqref="J16" xr:uid="{00000000-0002-0000-2400-00000D000000}"/>
    <dataValidation allowBlank="1" showInputMessage="1" showErrorMessage="1" prompt="Skriv &quot;sjuk&quot; vid sjukdag som ska dras från flexsaldo, eller &quot;komp&quot; vid hel kompdag. Se kommentarerna." sqref="K15:K16" xr:uid="{00000000-0002-0000-24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2400-00000F000000}"/>
    <dataValidation allowBlank="1" showInputMessage="1" showErrorMessage="1" prompt="Skriv in beordrad enkel övertid, vilket är mellan kl 18.00-22.00 vardagar." sqref="N15:N16" xr:uid="{00000000-0002-0000-2400-000010000000}"/>
    <dataValidation allowBlank="1" showInputMessage="1" showErrorMessage="1" prompt="Skriv in beordrad kvalificerad övertid, vilket är mellan kl 22.00-06.00 vardagar eller övriga datum som ingår." sqref="O15:O16" xr:uid="{00000000-0002-0000-2400-000011000000}"/>
    <dataValidation type="time" operator="lessThanOrEqual" allowBlank="1" showErrorMessage="1" errorTitle="Fel i inmatning" error="Värdet ska vara en tid (00:00-23:59:59)" sqref="D17:E24" xr:uid="{00000000-0002-0000-24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24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24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Blad38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4" width="7.625" style="2" customWidth="1"/>
    <col min="15" max="15" width="7.37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34</v>
      </c>
      <c r="F12" s="286"/>
      <c r="G12" s="350" t="str">
        <f>TEXT(firstday+(E12*7-10),format) &amp; " - " &amp; TEXT(firstday+(E12*7-4),format)</f>
        <v>17 augusti - 23 augusti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17 aug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18 aug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19 aug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20 aug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21 aug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22 aug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23 aug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33'!N30</f>
        <v>0</v>
      </c>
      <c r="O27" s="51">
        <f>'v 33'!O30</f>
        <v>0</v>
      </c>
      <c r="P27" s="46">
        <f>'v 33'!P30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17 aug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18 aug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19 aug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20 aug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21 aug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22 aug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23 aug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</mergeCells>
  <phoneticPr fontId="4"/>
  <conditionalFormatting sqref="G51:H51">
    <cfRule type="expression" dxfId="199" priority="0" stopIfTrue="1">
      <formula>$S$30+$S$35+$N$20+$O$20&lt;0</formula>
    </cfRule>
  </conditionalFormatting>
  <conditionalFormatting sqref="M50">
    <cfRule type="expression" dxfId="198" priority="1" stopIfTrue="1">
      <formula>$N$20+$S$28&lt;0</formula>
    </cfRule>
    <cfRule type="expression" dxfId="197" priority="2" stopIfTrue="1">
      <formula>$S$30&lt;0</formula>
    </cfRule>
  </conditionalFormatting>
  <conditionalFormatting sqref="M52">
    <cfRule type="expression" dxfId="196" priority="3" stopIfTrue="1">
      <formula>$N$20+$S$33&lt;0</formula>
    </cfRule>
    <cfRule type="expression" dxfId="195" priority="4" stopIfTrue="1">
      <formula>$S$35&lt;0</formula>
    </cfRule>
  </conditionalFormatting>
  <conditionalFormatting sqref="N28:N29">
    <cfRule type="expression" dxfId="194" priority="6" stopIfTrue="1">
      <formula>$N$20+$S$28&lt;0</formula>
    </cfRule>
    <cfRule type="expression" dxfId="193" priority="7" stopIfTrue="1">
      <formula>$S$30&lt;0</formula>
    </cfRule>
  </conditionalFormatting>
  <conditionalFormatting sqref="O28:O29">
    <cfRule type="expression" dxfId="192" priority="8" stopIfTrue="1">
      <formula>$O$20+$S$33&lt;0</formula>
    </cfRule>
    <cfRule type="expression" dxfId="191" priority="9" stopIfTrue="1">
      <formula>$S$35&lt;0</formula>
    </cfRule>
  </conditionalFormatting>
  <conditionalFormatting sqref="S14:S18">
    <cfRule type="expression" dxfId="190" priority="5" stopIfTrue="1">
      <formula>#REF!-#REF!&lt;0.01</formula>
    </cfRule>
  </conditionalFormatting>
  <dataValidations count="21">
    <dataValidation allowBlank="1" sqref="N22:N24" xr:uid="{00000000-0002-0000-2500-000000000000}"/>
    <dataValidation type="time" operator="lessThan" allowBlank="1" showErrorMessage="1" errorTitle="Fel i inmatning" error="Värdet ska vara en tidsrymd (0:00-23:59:59)" sqref="G17:G24 I17:I21" xr:uid="{00000000-0002-0000-25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2500-000002000000}">
      <formula1>0.999988425925926</formula1>
    </dataValidation>
    <dataValidation type="textLength" allowBlank="1" sqref="J17:J21" xr:uid="{00000000-0002-0000-25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25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25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25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2500-000007000000}">
      <formula1>0</formula1>
    </dataValidation>
    <dataValidation type="time" operator="lessThan" showErrorMessage="1" errorTitle="Fel i inmatning" error="Värdet ska vara en tidsrymd (0:00-23:59:59)" sqref="L17:L21" xr:uid="{00000000-0002-0000-2500-000008000000}">
      <formula1>0.999988425925926</formula1>
    </dataValidation>
    <dataValidation type="textLength" operator="lessThan" allowBlank="1" sqref="K17:K21" xr:uid="{00000000-0002-0000-2500-000009000000}">
      <formula1>50</formula1>
    </dataValidation>
    <dataValidation allowBlank="1" showInputMessage="1" showErrorMessage="1" prompt="Skriv in ej arbetad tid under arbetstid, t.ex. för ärenden" sqref="G15" xr:uid="{00000000-0002-0000-2500-00000A000000}"/>
    <dataValidation allowBlank="1" showInputMessage="1" showErrorMessage="1" prompt="Skriv in om och hur länge du jobbat hemma" sqref="H15:H16" xr:uid="{00000000-0002-0000-25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2500-00000C000000}"/>
    <dataValidation allowBlank="1" showInputMessage="1" showErrorMessage="1" promptTitle="Frånvaroorsak" prompt="Kan användas både för tid då man lämnar in en blankett (sjukdom, VAB etc.), eller träningstimme." sqref="J16" xr:uid="{00000000-0002-0000-2500-00000D000000}"/>
    <dataValidation allowBlank="1" showInputMessage="1" showErrorMessage="1" prompt="Skriv &quot;sjuk&quot; vid sjukdag som ska dras från flexsaldo, eller &quot;komp&quot; vid hel kompdag. Se kommentarerna." sqref="K15:K16" xr:uid="{00000000-0002-0000-25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2500-00000F000000}"/>
    <dataValidation allowBlank="1" showInputMessage="1" showErrorMessage="1" prompt="Skriv in beordrad enkel övertid, vilket är mellan kl 18.00-22.00 vardagar." sqref="N15:N16" xr:uid="{00000000-0002-0000-2500-000010000000}"/>
    <dataValidation allowBlank="1" showInputMessage="1" showErrorMessage="1" prompt="Skriv in beordrad kvalificerad övertid, vilket är mellan kl 22.00-06.00 vardagar eller övriga datum som ingår." sqref="O15:O16" xr:uid="{00000000-0002-0000-2500-000011000000}"/>
    <dataValidation type="time" operator="lessThanOrEqual" allowBlank="1" showErrorMessage="1" errorTitle="Fel i inmatning" error="Värdet ska vara en tid (00:00-23:59:59)" sqref="D17:E24" xr:uid="{00000000-0002-0000-25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25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25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Blad39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4" width="7.625" style="2" customWidth="1"/>
    <col min="15" max="15" width="7.37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72"/>
      <c r="C12" s="284">
        <f>År</f>
        <v>2026</v>
      </c>
      <c r="D12" s="351"/>
      <c r="E12" s="352">
        <v>35</v>
      </c>
      <c r="F12" s="286"/>
      <c r="G12" s="350" t="str">
        <f>TEXT(firstday+(E12*7-10),format) &amp; " - " &amp; TEXT(firstday+(E12*7-4),format)</f>
        <v>24 augusti - 30 augusti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72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72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72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72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72"/>
      <c r="C17" s="144" t="str">
        <f>TEXT(firstday+($E$12*7-10),dayformat)</f>
        <v>mån 24 aug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72"/>
      <c r="C18" s="144" t="str">
        <f>TEXT(firstday+($E$12*7-9),dayformat)</f>
        <v>tis 25 aug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72"/>
      <c r="C19" s="144" t="str">
        <f>TEXT(firstday+($E$12*7-8),dayformat)</f>
        <v>ons 26 aug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27 aug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28 aug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29 aug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30 aug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34'!N30</f>
        <v>0</v>
      </c>
      <c r="O27" s="51">
        <f>'v 34'!O30</f>
        <v>0</v>
      </c>
      <c r="P27" s="46">
        <f>'v 34'!P30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24 aug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25 aug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26 aug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27 aug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28 aug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29 aug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30 aug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</mergeCells>
  <phoneticPr fontId="4"/>
  <conditionalFormatting sqref="G51:H51">
    <cfRule type="expression" dxfId="189" priority="0" stopIfTrue="1">
      <formula>$S$30+$S$35+$N$20+$O$20&lt;0</formula>
    </cfRule>
  </conditionalFormatting>
  <conditionalFormatting sqref="M50">
    <cfRule type="expression" dxfId="188" priority="1" stopIfTrue="1">
      <formula>$N$20+$S$28&lt;0</formula>
    </cfRule>
    <cfRule type="expression" dxfId="187" priority="2" stopIfTrue="1">
      <formula>$S$30&lt;0</formula>
    </cfRule>
  </conditionalFormatting>
  <conditionalFormatting sqref="M52">
    <cfRule type="expression" dxfId="186" priority="3" stopIfTrue="1">
      <formula>$N$20+$S$33&lt;0</formula>
    </cfRule>
    <cfRule type="expression" dxfId="185" priority="4" stopIfTrue="1">
      <formula>$S$35&lt;0</formula>
    </cfRule>
  </conditionalFormatting>
  <conditionalFormatting sqref="N28:N29">
    <cfRule type="expression" dxfId="184" priority="6" stopIfTrue="1">
      <formula>$N$20+$S$28&lt;0</formula>
    </cfRule>
    <cfRule type="expression" dxfId="183" priority="7" stopIfTrue="1">
      <formula>$S$30&lt;0</formula>
    </cfRule>
  </conditionalFormatting>
  <conditionalFormatting sqref="O28:O29">
    <cfRule type="expression" dxfId="182" priority="8" stopIfTrue="1">
      <formula>$O$20+$S$33&lt;0</formula>
    </cfRule>
    <cfRule type="expression" dxfId="181" priority="9" stopIfTrue="1">
      <formula>$S$35&lt;0</formula>
    </cfRule>
  </conditionalFormatting>
  <conditionalFormatting sqref="S14:S18">
    <cfRule type="expression" dxfId="180" priority="5" stopIfTrue="1">
      <formula>#REF!-#REF!&lt;0.01</formula>
    </cfRule>
  </conditionalFormatting>
  <dataValidations count="21">
    <dataValidation allowBlank="1" sqref="N22:N24" xr:uid="{00000000-0002-0000-2600-000000000000}"/>
    <dataValidation type="time" operator="lessThan" allowBlank="1" showErrorMessage="1" errorTitle="Fel i inmatning" error="Värdet ska vara en tidsrymd (0:00-23:59:59)" sqref="G17:G24 I17:I21" xr:uid="{00000000-0002-0000-26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2600-000002000000}">
      <formula1>0.999988425925926</formula1>
    </dataValidation>
    <dataValidation type="textLength" allowBlank="1" sqref="J17:J21" xr:uid="{00000000-0002-0000-26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26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26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26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2600-000007000000}">
      <formula1>0</formula1>
    </dataValidation>
    <dataValidation type="time" operator="lessThan" showErrorMessage="1" errorTitle="Fel i inmatning" error="Värdet ska vara en tidsrymd (0:00-23:59:59)" sqref="L17:L21" xr:uid="{00000000-0002-0000-2600-000008000000}">
      <formula1>0.999988425925926</formula1>
    </dataValidation>
    <dataValidation type="textLength" operator="lessThan" allowBlank="1" sqref="K17:K21" xr:uid="{00000000-0002-0000-2600-000009000000}">
      <formula1>50</formula1>
    </dataValidation>
    <dataValidation allowBlank="1" showInputMessage="1" showErrorMessage="1" prompt="Skriv in ej arbetad tid under arbetstid, t.ex. för ärenden" sqref="G15" xr:uid="{00000000-0002-0000-2600-00000A000000}"/>
    <dataValidation allowBlank="1" showInputMessage="1" showErrorMessage="1" prompt="Skriv in om och hur länge du jobbat hemma" sqref="H15:H16" xr:uid="{00000000-0002-0000-26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2600-00000C000000}"/>
    <dataValidation allowBlank="1" showInputMessage="1" showErrorMessage="1" promptTitle="Frånvaroorsak" prompt="Kan användas både för tid då man lämnar in en blankett (sjukdom, VAB etc.), eller träningstimme." sqref="J16" xr:uid="{00000000-0002-0000-2600-00000D000000}"/>
    <dataValidation allowBlank="1" showInputMessage="1" showErrorMessage="1" prompt="Skriv &quot;sjuk&quot; vid sjukdag som ska dras från flexsaldo, eller &quot;komp&quot; vid hel kompdag. Se kommentarerna." sqref="K15:K16" xr:uid="{00000000-0002-0000-26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2600-00000F000000}"/>
    <dataValidation allowBlank="1" showInputMessage="1" showErrorMessage="1" prompt="Skriv in beordrad enkel övertid, vilket är mellan kl 18.00-22.00 vardagar." sqref="N15:N16" xr:uid="{00000000-0002-0000-2600-000010000000}"/>
    <dataValidation allowBlank="1" showInputMessage="1" showErrorMessage="1" prompt="Skriv in beordrad kvalificerad övertid, vilket är mellan kl 22.00-06.00 vardagar eller övriga datum som ingår." sqref="O15:O16" xr:uid="{00000000-0002-0000-2600-000011000000}"/>
    <dataValidation type="time" operator="lessThanOrEqual" allowBlank="1" showErrorMessage="1" errorTitle="Fel i inmatning" error="Värdet ska vara en tid (00:00-23:59:59)" sqref="D17:E24" xr:uid="{00000000-0002-0000-26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26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26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4"/>
  <dimension ref="A1:AN120"/>
  <sheetViews>
    <sheetView showGridLines="0" zoomScaleNormal="100" zoomScalePageLayoutView="125" workbookViewId="0">
      <selection activeCell="D25" sqref="D25"/>
    </sheetView>
  </sheetViews>
  <sheetFormatPr defaultColWidth="7.625" defaultRowHeight="12.75" x14ac:dyDescent="0.2"/>
  <cols>
    <col min="1" max="1" width="6" customWidth="1"/>
    <col min="2" max="2" width="8.125" customWidth="1"/>
    <col min="3" max="3" width="8.625" customWidth="1"/>
    <col min="4" max="5" width="7.125" customWidth="1"/>
    <col min="6" max="6" width="7.375" customWidth="1"/>
    <col min="7" max="7" width="8.875" customWidth="1"/>
    <col min="9" max="9" width="7.125" style="2" customWidth="1"/>
    <col min="10" max="10" width="5.5" style="2" customWidth="1"/>
    <col min="11" max="11" width="10.625" style="2" customWidth="1"/>
    <col min="12" max="12" width="8.625" customWidth="1"/>
    <col min="13" max="13" width="7.625" style="2" customWidth="1"/>
    <col min="14" max="15" width="6.625" style="2" customWidth="1"/>
    <col min="16" max="16" width="6.625" customWidth="1"/>
    <col min="17" max="17" width="8.125" customWidth="1"/>
  </cols>
  <sheetData>
    <row r="1" spans="1:40" ht="12.95" customHeight="1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",År," – årsöversikt")</f>
        <v>Tidrapport 2026 – årsöversikt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61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90" t="str">
        <f>Namn</f>
        <v>&lt;&lt; Skriv dina uppgifter i de gula fälten &gt;&gt;</v>
      </c>
      <c r="D8" s="263"/>
      <c r="E8" s="263"/>
      <c r="F8" s="263"/>
      <c r="G8" s="263"/>
      <c r="H8" s="263"/>
      <c r="I8" s="263"/>
      <c r="J8" s="263"/>
      <c r="K8" s="264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60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x14ac:dyDescent="0.2">
      <c r="A10" s="82"/>
      <c r="B10" s="53"/>
      <c r="C10" s="290">
        <f>Befattning</f>
        <v>0</v>
      </c>
      <c r="D10" s="263"/>
      <c r="E10" s="263"/>
      <c r="F10" s="264"/>
      <c r="G10" s="287">
        <f>Arbetsplats</f>
        <v>0</v>
      </c>
      <c r="H10" s="288"/>
      <c r="I10" s="288"/>
      <c r="J10" s="288"/>
      <c r="K10" s="289"/>
      <c r="L10" s="290">
        <f>Telefon</f>
        <v>0</v>
      </c>
      <c r="M10" s="288"/>
      <c r="N10" s="288"/>
      <c r="O10" s="288"/>
      <c r="P10" s="289"/>
      <c r="Q10" s="66"/>
      <c r="R10" s="85"/>
      <c r="S10" s="85"/>
      <c r="T10" s="85"/>
      <c r="U10" s="85"/>
      <c r="V10" s="85"/>
      <c r="W10" s="85"/>
      <c r="X10" s="85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39</v>
      </c>
      <c r="D11" s="254"/>
      <c r="E11" s="291"/>
      <c r="F11" s="254"/>
      <c r="G11" s="291"/>
      <c r="H11" s="254"/>
      <c r="I11" s="254"/>
      <c r="J11" s="254"/>
      <c r="K11" s="254"/>
      <c r="L11" s="292"/>
      <c r="M11" s="293"/>
      <c r="N11" s="293"/>
      <c r="O11" s="293"/>
      <c r="P11" s="294"/>
      <c r="Q11" s="66"/>
      <c r="R11" s="85"/>
      <c r="S11" s="85"/>
      <c r="T11" s="85"/>
      <c r="U11" s="85"/>
      <c r="V11" s="85"/>
      <c r="W11" s="85"/>
      <c r="X11" s="85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295"/>
      <c r="E12" s="296"/>
      <c r="F12" s="285"/>
      <c r="G12" s="297"/>
      <c r="H12" s="295"/>
      <c r="I12" s="295"/>
      <c r="J12" s="295"/>
      <c r="K12" s="295"/>
      <c r="L12" s="285"/>
      <c r="M12" s="285"/>
      <c r="N12" s="285"/>
      <c r="O12" s="285"/>
      <c r="P12" s="286"/>
      <c r="Q12" s="67"/>
      <c r="R12" s="86"/>
      <c r="S12" s="87"/>
      <c r="T12" s="87"/>
      <c r="U12" s="87"/>
      <c r="V12" s="88"/>
      <c r="W12" s="89"/>
      <c r="X12" s="89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68"/>
      <c r="R13" s="90"/>
      <c r="S13" s="87"/>
      <c r="T13" s="87"/>
      <c r="U13" s="87"/>
      <c r="V13" s="87"/>
      <c r="W13" s="89"/>
      <c r="X13" s="89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ht="13.5" thickBot="1" x14ac:dyDescent="0.25">
      <c r="A14" s="82"/>
      <c r="B14" s="53"/>
      <c r="C14" s="125" t="s">
        <v>74</v>
      </c>
      <c r="D14" s="125"/>
      <c r="E14" s="9"/>
      <c r="F14" s="9"/>
      <c r="G14" s="9"/>
      <c r="H14" s="143"/>
      <c r="I14" s="143"/>
      <c r="J14" s="143"/>
      <c r="K14" s="143"/>
      <c r="L14" s="143"/>
      <c r="M14" s="143"/>
      <c r="N14" s="143"/>
      <c r="O14" s="143"/>
      <c r="P14" s="143"/>
      <c r="Q14" s="68"/>
      <c r="R14" s="87"/>
      <c r="S14" s="87"/>
      <c r="T14" s="86"/>
      <c r="U14" s="87"/>
      <c r="V14" s="87"/>
      <c r="W14" s="89"/>
      <c r="X14" s="89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ht="39.950000000000003" customHeight="1" x14ac:dyDescent="0.2">
      <c r="A15" s="82"/>
      <c r="B15" s="53"/>
      <c r="C15" s="327"/>
      <c r="D15" s="328"/>
      <c r="E15" s="335" t="s">
        <v>5</v>
      </c>
      <c r="F15" s="336"/>
      <c r="G15" s="157" t="s">
        <v>16</v>
      </c>
      <c r="H15" s="329" t="s">
        <v>73</v>
      </c>
      <c r="I15" s="330"/>
      <c r="J15" s="321" t="s">
        <v>7</v>
      </c>
      <c r="K15" s="161" t="s">
        <v>6</v>
      </c>
      <c r="L15" s="331" t="s">
        <v>55</v>
      </c>
      <c r="M15" s="332"/>
      <c r="N15" s="318" t="s">
        <v>56</v>
      </c>
      <c r="O15" s="319"/>
      <c r="P15" s="320"/>
      <c r="Q15" s="68"/>
      <c r="R15" s="87"/>
      <c r="S15" s="87"/>
      <c r="T15" s="87"/>
      <c r="U15" s="87"/>
      <c r="V15" s="87"/>
      <c r="W15" s="89"/>
      <c r="X15" s="89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ht="13.5" thickBot="1" x14ac:dyDescent="0.25">
      <c r="A16" s="82"/>
      <c r="B16" s="53"/>
      <c r="C16" s="313" t="s">
        <v>48</v>
      </c>
      <c r="D16" s="314"/>
      <c r="E16" s="305">
        <f>SUM('v 1:v 52'!L26)</f>
        <v>81</v>
      </c>
      <c r="F16" s="333"/>
      <c r="G16" s="163">
        <f>SUM('v 1:v 52'!I26)</f>
        <v>0</v>
      </c>
      <c r="H16" s="308">
        <f>SUM('v 1:v 52'!M26)</f>
        <v>0</v>
      </c>
      <c r="I16" s="334"/>
      <c r="J16" s="322"/>
      <c r="K16" s="162">
        <f>SUM('v 1:v 52'!H26)</f>
        <v>0</v>
      </c>
      <c r="L16" s="305">
        <f>SUM('v 1:v 52'!N26)</f>
        <v>0</v>
      </c>
      <c r="M16" s="304"/>
      <c r="N16" s="305">
        <f>SUM('v 1:v 52'!O26)</f>
        <v>0</v>
      </c>
      <c r="O16" s="306"/>
      <c r="P16" s="307"/>
      <c r="Q16" s="68"/>
      <c r="R16" s="87"/>
      <c r="S16" s="89"/>
      <c r="T16" s="89"/>
      <c r="U16" s="89"/>
      <c r="V16" s="87"/>
      <c r="W16" s="89"/>
      <c r="X16" s="89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24"/>
      <c r="D17" s="141"/>
      <c r="E17" s="137"/>
      <c r="F17" s="138"/>
      <c r="G17" s="139"/>
      <c r="H17" s="140"/>
      <c r="I17" s="134"/>
      <c r="J17" s="139"/>
      <c r="K17" s="158"/>
      <c r="L17" s="323" t="s">
        <v>47</v>
      </c>
      <c r="M17" s="324"/>
      <c r="N17" s="325" t="s">
        <v>47</v>
      </c>
      <c r="O17" s="323"/>
      <c r="P17" s="326"/>
      <c r="Q17" s="68"/>
      <c r="R17" s="87"/>
      <c r="S17" s="89"/>
      <c r="T17" s="89"/>
      <c r="U17" s="89"/>
      <c r="V17" s="87"/>
      <c r="W17" s="89"/>
      <c r="X17" s="89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313" t="s">
        <v>68</v>
      </c>
      <c r="D18" s="314"/>
      <c r="E18" s="25"/>
      <c r="F18" s="136"/>
      <c r="G18" s="12"/>
      <c r="H18" s="12"/>
      <c r="I18" s="13"/>
      <c r="J18" s="134"/>
      <c r="K18" s="159"/>
      <c r="L18" s="303">
        <f>SUM('v 1:v 52'!N28)</f>
        <v>0</v>
      </c>
      <c r="M18" s="304"/>
      <c r="N18" s="305">
        <f>SUM('v 1:v 52'!O28)</f>
        <v>0</v>
      </c>
      <c r="O18" s="306"/>
      <c r="P18" s="307"/>
      <c r="Q18" s="68"/>
      <c r="R18" s="87"/>
      <c r="S18" s="91"/>
      <c r="T18" s="92"/>
      <c r="U18" s="92"/>
      <c r="V18" s="89"/>
      <c r="W18" s="89"/>
      <c r="X18" s="89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thickBot="1" x14ac:dyDescent="0.25">
      <c r="A19" s="82"/>
      <c r="B19" s="53"/>
      <c r="C19" s="313" t="s">
        <v>69</v>
      </c>
      <c r="D19" s="314"/>
      <c r="E19" s="26"/>
      <c r="F19" s="135"/>
      <c r="G19" s="16"/>
      <c r="H19" s="16"/>
      <c r="I19" s="17"/>
      <c r="J19" s="16"/>
      <c r="K19" s="160"/>
      <c r="L19" s="308">
        <f>SUM('v 1:v 52'!N29)</f>
        <v>0</v>
      </c>
      <c r="M19" s="309"/>
      <c r="N19" s="310">
        <f>SUM('v 1:v 52'!O29)</f>
        <v>0</v>
      </c>
      <c r="O19" s="311"/>
      <c r="P19" s="312"/>
      <c r="Q19" s="69"/>
      <c r="R19" s="89"/>
      <c r="S19" s="89"/>
      <c r="T19" s="89"/>
      <c r="U19" s="89"/>
      <c r="V19" s="89"/>
      <c r="W19" s="89"/>
      <c r="X19" s="89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315"/>
      <c r="D20" s="316"/>
      <c r="J20"/>
      <c r="K20"/>
      <c r="L20" s="317"/>
      <c r="M20" s="301"/>
      <c r="N20" s="99"/>
      <c r="O20" s="99"/>
      <c r="P20" s="99"/>
      <c r="Q20" s="5"/>
      <c r="R20" s="87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25" t="s">
        <v>8</v>
      </c>
      <c r="D21" s="9"/>
      <c r="E21" s="9"/>
      <c r="F21" s="9"/>
      <c r="G21" s="9"/>
      <c r="H21" s="9"/>
      <c r="I21" s="10"/>
      <c r="J21" s="9"/>
      <c r="K21" s="9"/>
      <c r="L21" s="10"/>
      <c r="M21" s="164"/>
      <c r="N21" s="102"/>
      <c r="O21" s="102"/>
      <c r="P21" s="102"/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72"/>
      <c r="C22" s="300" t="s">
        <v>38</v>
      </c>
      <c r="D22" s="301"/>
      <c r="E22" s="301"/>
      <c r="F22" s="301"/>
      <c r="G22" s="301"/>
      <c r="H22" s="301"/>
      <c r="I22" s="301"/>
      <c r="J22" s="301"/>
      <c r="K22" s="301"/>
      <c r="L22" s="301"/>
      <c r="M22" s="301"/>
      <c r="N22" s="301"/>
      <c r="O22" s="301"/>
      <c r="P22" s="302"/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x14ac:dyDescent="0.2">
      <c r="A23" s="82"/>
      <c r="B23" s="72"/>
      <c r="C23" s="300"/>
      <c r="D23" s="301"/>
      <c r="E23" s="301"/>
      <c r="F23" s="301"/>
      <c r="G23" s="301"/>
      <c r="H23" s="301"/>
      <c r="I23" s="301"/>
      <c r="J23" s="301"/>
      <c r="K23" s="301"/>
      <c r="L23" s="301"/>
      <c r="M23" s="301"/>
      <c r="N23" s="301"/>
      <c r="O23" s="301"/>
      <c r="P23" s="302"/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x14ac:dyDescent="0.2">
      <c r="A24" s="82"/>
      <c r="B24" s="53"/>
      <c r="C24" s="5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ht="14.1" customHeight="1" x14ac:dyDescent="0.2">
      <c r="A25" s="82"/>
      <c r="B25" s="53"/>
      <c r="C25" s="149"/>
      <c r="K25"/>
      <c r="L25" s="2"/>
      <c r="M25" s="100"/>
      <c r="N25" s="99"/>
      <c r="O25" s="99"/>
      <c r="P25" s="45"/>
      <c r="Q25" s="5"/>
      <c r="R25" s="93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ht="14.1" customHeight="1" x14ac:dyDescent="0.2">
      <c r="A26" s="82"/>
      <c r="B26" s="53"/>
      <c r="C26" s="150"/>
      <c r="K26"/>
      <c r="L26" s="2"/>
      <c r="M26" s="100"/>
      <c r="N26" s="99"/>
      <c r="O26" s="99"/>
      <c r="P26" s="45"/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148"/>
      <c r="J27"/>
      <c r="K27"/>
      <c r="L27" s="2"/>
      <c r="M27" s="100"/>
      <c r="N27" s="99"/>
      <c r="O27" s="99"/>
      <c r="P27" s="45"/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2.95" customHeight="1" x14ac:dyDescent="0.2">
      <c r="A28" s="82"/>
      <c r="B28" s="53"/>
      <c r="C28" s="148"/>
      <c r="J28"/>
      <c r="K28"/>
      <c r="L28" s="2"/>
      <c r="M28" s="100"/>
      <c r="N28" s="99"/>
      <c r="O28" s="99"/>
      <c r="P28" s="45"/>
      <c r="Q28" s="5"/>
      <c r="R28" s="93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6" customHeight="1" x14ac:dyDescent="0.2">
      <c r="A29" s="82"/>
      <c r="B29" s="53"/>
      <c r="C29" s="148"/>
      <c r="J29"/>
      <c r="K29"/>
      <c r="L29" s="2"/>
      <c r="M29" s="100"/>
      <c r="N29" s="99"/>
      <c r="O29" s="99"/>
      <c r="P29" s="45"/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x14ac:dyDescent="0.2">
      <c r="A30" s="82"/>
      <c r="B30" s="53"/>
      <c r="C30" s="148"/>
      <c r="J30"/>
      <c r="K30"/>
      <c r="L30" s="2"/>
      <c r="M30" s="100"/>
      <c r="N30" s="99"/>
      <c r="O30" s="99"/>
      <c r="P30" s="45"/>
      <c r="Q30" s="5"/>
      <c r="R30" s="82"/>
      <c r="S30" s="93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14.1" customHeight="1" x14ac:dyDescent="0.2">
      <c r="A31" s="82"/>
      <c r="B31" s="53"/>
      <c r="C31" s="148"/>
      <c r="E31" s="123"/>
      <c r="J31"/>
      <c r="K31"/>
      <c r="L31" s="2"/>
      <c r="M31" s="100"/>
      <c r="N31" s="99"/>
      <c r="O31" s="99"/>
      <c r="P31" s="45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ht="14.1" customHeight="1" x14ac:dyDescent="0.2">
      <c r="A32" s="82"/>
      <c r="B32" s="53"/>
      <c r="C32" s="148"/>
      <c r="J32"/>
      <c r="K32"/>
      <c r="L32" s="2"/>
      <c r="M32" s="100"/>
      <c r="N32" s="99"/>
      <c r="O32" s="99"/>
      <c r="P32" s="45"/>
      <c r="Q32" s="5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53"/>
      <c r="C33" s="148"/>
      <c r="J33"/>
      <c r="K33"/>
      <c r="L33" s="2"/>
      <c r="M33" s="100"/>
      <c r="N33" s="99"/>
      <c r="O33" s="99"/>
      <c r="P33" s="45"/>
      <c r="Q33" s="5"/>
      <c r="R33" s="93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53"/>
      <c r="C34" s="148"/>
      <c r="J34"/>
      <c r="K34"/>
      <c r="L34" s="2"/>
      <c r="M34" s="100"/>
      <c r="N34" s="99"/>
      <c r="O34" s="99"/>
      <c r="P34" s="45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53"/>
      <c r="C35" s="151"/>
      <c r="J35"/>
      <c r="K35"/>
      <c r="L35" s="2"/>
      <c r="P35" s="5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53"/>
      <c r="C36" s="151"/>
      <c r="H36" s="123"/>
      <c r="J36"/>
      <c r="K36"/>
      <c r="L36" s="2"/>
      <c r="P36" s="5"/>
      <c r="Q36" s="5"/>
      <c r="R36" s="93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53"/>
      <c r="C37" s="151"/>
      <c r="J37"/>
      <c r="K37"/>
      <c r="L37" s="2"/>
      <c r="P37" s="5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53"/>
      <c r="C38" s="53"/>
      <c r="E38" s="29"/>
      <c r="J38"/>
      <c r="K38"/>
      <c r="L38" s="2"/>
      <c r="P38" s="152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53"/>
      <c r="C39" s="151"/>
      <c r="J39"/>
      <c r="K39"/>
      <c r="L39" s="2"/>
      <c r="P39" s="5"/>
      <c r="Q39" s="5"/>
      <c r="R39" s="93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53"/>
      <c r="C40" s="151"/>
      <c r="J40"/>
      <c r="K40"/>
      <c r="L40" s="2"/>
      <c r="P40" s="153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53"/>
      <c r="C41" s="151"/>
      <c r="G41" s="2"/>
      <c r="H41" s="2"/>
      <c r="J41"/>
      <c r="K41"/>
      <c r="L41" s="2"/>
      <c r="P41" s="153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53"/>
      <c r="C42" s="154"/>
      <c r="D42" s="9"/>
      <c r="E42" s="9"/>
      <c r="F42" s="9"/>
      <c r="G42" s="9"/>
      <c r="H42" s="9"/>
      <c r="I42" s="10"/>
      <c r="J42" s="9"/>
      <c r="K42" s="9"/>
      <c r="L42" s="10"/>
      <c r="M42" s="155"/>
      <c r="N42" s="10"/>
      <c r="O42" s="10"/>
      <c r="P42" s="15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53"/>
      <c r="E43" s="29"/>
      <c r="G43" s="1"/>
      <c r="H43" s="1"/>
      <c r="I43"/>
      <c r="J43"/>
      <c r="K43"/>
      <c r="L43" s="2"/>
      <c r="M43"/>
      <c r="N43"/>
      <c r="O43"/>
      <c r="P43" s="2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"/>
      <c r="J44"/>
      <c r="K44"/>
      <c r="L44" s="2"/>
      <c r="M44" s="19"/>
      <c r="P44" s="2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"/>
      <c r="H45" s="2"/>
      <c r="J45"/>
      <c r="K45"/>
      <c r="L45" s="2"/>
      <c r="M45"/>
      <c r="P45" s="2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"/>
      <c r="J46"/>
      <c r="K46"/>
      <c r="O4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ht="14.1" customHeight="1" x14ac:dyDescent="0.2">
      <c r="A47" s="82"/>
      <c r="B47" s="53"/>
      <c r="G47" s="3"/>
      <c r="H47" s="3"/>
      <c r="J47"/>
      <c r="K47"/>
      <c r="O47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ht="14.1" customHeight="1" x14ac:dyDescent="0.2">
      <c r="A48" s="82"/>
      <c r="B48" s="70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80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82"/>
      <c r="C50" s="128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82"/>
      <c r="C51" s="82"/>
      <c r="D51" s="82"/>
      <c r="E51" s="82"/>
      <c r="F51" s="82"/>
      <c r="G51" s="82"/>
      <c r="H51" s="82"/>
      <c r="I51" s="84"/>
      <c r="J51" s="84"/>
      <c r="K51" s="84"/>
      <c r="L51" s="82"/>
      <c r="M51" s="84"/>
      <c r="N51" s="84"/>
      <c r="O51" s="84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82"/>
      <c r="C52" s="129"/>
      <c r="D52" s="129"/>
      <c r="E52" s="129"/>
      <c r="F52" s="129"/>
      <c r="G52" s="129"/>
      <c r="H52" s="129"/>
      <c r="I52" s="129"/>
      <c r="J52" s="84"/>
      <c r="K52" s="84"/>
      <c r="L52" s="82"/>
      <c r="M52" s="129"/>
      <c r="N52" s="129"/>
      <c r="O52" s="84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82"/>
      <c r="C53" s="129"/>
      <c r="D53" s="129"/>
      <c r="E53" s="129"/>
      <c r="F53" s="129"/>
      <c r="G53" s="129"/>
      <c r="H53" s="129"/>
      <c r="I53" s="129"/>
      <c r="J53" s="128"/>
      <c r="K53" s="128"/>
      <c r="L53" s="82"/>
      <c r="M53" s="129"/>
      <c r="N53" s="129"/>
      <c r="O53" s="128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82"/>
      <c r="C54" s="130"/>
      <c r="D54" s="131"/>
      <c r="E54" s="131"/>
      <c r="F54" s="131"/>
      <c r="G54" s="131"/>
      <c r="H54" s="131"/>
      <c r="I54" s="128"/>
      <c r="J54" s="128"/>
      <c r="K54" s="128"/>
      <c r="L54" s="82"/>
      <c r="M54" s="128"/>
      <c r="N54" s="128"/>
      <c r="O54" s="128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82"/>
      <c r="C55" s="129"/>
      <c r="D55" s="131"/>
      <c r="E55" s="131"/>
      <c r="F55" s="131"/>
      <c r="G55" s="131"/>
      <c r="H55" s="131"/>
      <c r="I55" s="128"/>
      <c r="J55" s="128"/>
      <c r="K55" s="128"/>
      <c r="L55" s="82"/>
      <c r="M55" s="128"/>
      <c r="N55" s="128"/>
      <c r="O55" s="128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82"/>
      <c r="C56" s="129"/>
      <c r="D56" s="131"/>
      <c r="E56" s="131"/>
      <c r="F56" s="131"/>
      <c r="G56" s="131"/>
      <c r="H56" s="131"/>
      <c r="I56" s="128"/>
      <c r="J56" s="128"/>
      <c r="K56" s="128"/>
      <c r="L56" s="82"/>
      <c r="M56" s="128"/>
      <c r="N56" s="128"/>
      <c r="O56" s="128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82"/>
      <c r="C57" s="129"/>
      <c r="D57" s="131"/>
      <c r="E57" s="131"/>
      <c r="F57" s="131"/>
      <c r="G57" s="131"/>
      <c r="H57" s="131"/>
      <c r="I57" s="128"/>
      <c r="J57" s="128"/>
      <c r="K57" s="128"/>
      <c r="L57" s="82"/>
      <c r="M57" s="128"/>
      <c r="N57" s="128"/>
      <c r="O57" s="128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82"/>
      <c r="C58" s="129"/>
      <c r="D58" s="131"/>
      <c r="E58" s="131"/>
      <c r="F58" s="131"/>
      <c r="G58" s="131"/>
      <c r="H58" s="131"/>
      <c r="I58" s="128"/>
      <c r="J58" s="128"/>
      <c r="K58" s="128"/>
      <c r="L58" s="82"/>
      <c r="M58" s="128"/>
      <c r="N58" s="128"/>
      <c r="O58" s="128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82"/>
      <c r="C59" s="131"/>
      <c r="D59" s="131"/>
      <c r="E59" s="131"/>
      <c r="F59" s="131"/>
      <c r="G59" s="131"/>
      <c r="H59" s="131"/>
      <c r="I59" s="128"/>
      <c r="J59" s="128"/>
      <c r="K59" s="128"/>
      <c r="L59" s="82"/>
      <c r="M59" s="128"/>
      <c r="N59" s="128"/>
      <c r="O59" s="128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82"/>
      <c r="C60" s="132"/>
      <c r="D60" s="131"/>
      <c r="E60" s="131"/>
      <c r="F60" s="131"/>
      <c r="G60" s="131"/>
      <c r="H60" s="131"/>
      <c r="I60" s="128"/>
      <c r="J60" s="128"/>
      <c r="K60" s="128"/>
      <c r="L60" s="82"/>
      <c r="M60" s="128"/>
      <c r="N60" s="128"/>
      <c r="O60" s="128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82"/>
      <c r="C61" s="82"/>
      <c r="D61" s="131"/>
      <c r="E61" s="131"/>
      <c r="F61" s="131"/>
      <c r="G61" s="131"/>
      <c r="H61" s="131"/>
      <c r="I61" s="128"/>
      <c r="J61" s="128"/>
      <c r="K61" s="128"/>
      <c r="L61" s="82"/>
      <c r="M61" s="128"/>
      <c r="N61" s="128"/>
      <c r="O61" s="128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82"/>
      <c r="C62" s="96"/>
      <c r="D62" s="131"/>
      <c r="E62" s="131"/>
      <c r="F62" s="131"/>
      <c r="G62" s="131"/>
      <c r="H62" s="131"/>
      <c r="I62" s="128"/>
      <c r="J62" s="128"/>
      <c r="K62" s="128"/>
      <c r="L62" s="82"/>
      <c r="M62" s="128"/>
      <c r="N62" s="128"/>
      <c r="O62" s="128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82"/>
      <c r="C63" s="129"/>
      <c r="D63" s="131"/>
      <c r="E63" s="82"/>
      <c r="F63" s="82"/>
      <c r="G63" s="131"/>
      <c r="H63" s="131"/>
      <c r="I63" s="128"/>
      <c r="J63" s="128"/>
      <c r="K63" s="128"/>
      <c r="L63" s="82"/>
      <c r="M63" s="128"/>
      <c r="N63" s="128"/>
      <c r="O63" s="128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82"/>
      <c r="C64" s="129"/>
      <c r="D64" s="131"/>
      <c r="E64" s="82"/>
      <c r="F64" s="82"/>
      <c r="G64" s="131"/>
      <c r="H64" s="131"/>
      <c r="I64" s="128"/>
      <c r="J64" s="128"/>
      <c r="K64" s="128"/>
      <c r="L64" s="82"/>
      <c r="M64" s="128"/>
      <c r="N64" s="128"/>
      <c r="O64" s="128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82"/>
      <c r="C65" s="129"/>
      <c r="D65" s="131"/>
      <c r="E65" s="82"/>
      <c r="F65" s="82"/>
      <c r="G65" s="131"/>
      <c r="H65" s="131"/>
      <c r="I65" s="128"/>
      <c r="J65" s="128"/>
      <c r="K65" s="128"/>
      <c r="L65" s="82"/>
      <c r="M65" s="128"/>
      <c r="N65" s="128"/>
      <c r="O65" s="128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82"/>
      <c r="C66" s="129"/>
      <c r="D66" s="131"/>
      <c r="E66" s="82"/>
      <c r="F66" s="82"/>
      <c r="G66" s="131"/>
      <c r="H66" s="131"/>
      <c r="I66" s="128"/>
      <c r="J66" s="128"/>
      <c r="K66" s="128"/>
      <c r="L66" s="82"/>
      <c r="M66" s="128"/>
      <c r="N66" s="128"/>
      <c r="O66" s="128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82"/>
      <c r="C67" s="129"/>
      <c r="D67" s="131"/>
      <c r="E67" s="82"/>
      <c r="F67" s="82"/>
      <c r="G67" s="131"/>
      <c r="H67" s="131"/>
      <c r="I67" s="128"/>
      <c r="J67" s="128"/>
      <c r="K67" s="128"/>
      <c r="L67" s="82"/>
      <c r="M67" s="128"/>
      <c r="N67" s="128"/>
      <c r="O67" s="128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82"/>
      <c r="C68" s="129"/>
      <c r="D68" s="131"/>
      <c r="E68" s="82"/>
      <c r="F68" s="82"/>
      <c r="G68" s="131"/>
      <c r="H68" s="131"/>
      <c r="I68" s="128"/>
      <c r="J68" s="128"/>
      <c r="K68" s="128"/>
      <c r="L68" s="82"/>
      <c r="M68" s="128"/>
      <c r="N68" s="128"/>
      <c r="O68" s="128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82"/>
      <c r="C69" s="129"/>
      <c r="D69" s="131"/>
      <c r="E69" s="82"/>
      <c r="F69" s="82"/>
      <c r="G69" s="131"/>
      <c r="H69" s="131"/>
      <c r="I69" s="128"/>
      <c r="J69" s="128"/>
      <c r="K69" s="128"/>
      <c r="L69" s="82"/>
      <c r="M69" s="128"/>
      <c r="N69" s="128"/>
      <c r="O69" s="128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82"/>
      <c r="C70" s="129"/>
      <c r="D70" s="131"/>
      <c r="E70" s="82"/>
      <c r="F70" s="82"/>
      <c r="G70" s="131"/>
      <c r="H70" s="131"/>
      <c r="I70" s="128"/>
      <c r="J70" s="128"/>
      <c r="K70" s="128"/>
      <c r="L70" s="82"/>
      <c r="M70" s="128"/>
      <c r="N70" s="128"/>
      <c r="O70" s="128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82"/>
      <c r="C71" s="129"/>
      <c r="D71" s="131"/>
      <c r="E71" s="82"/>
      <c r="F71" s="82"/>
      <c r="G71" s="131"/>
      <c r="H71" s="131"/>
      <c r="I71" s="128"/>
      <c r="J71" s="128"/>
      <c r="K71" s="128"/>
      <c r="L71" s="82"/>
      <c r="M71" s="128"/>
      <c r="N71" s="128"/>
      <c r="O71" s="128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82"/>
      <c r="C72" s="131"/>
      <c r="D72" s="131"/>
      <c r="E72" s="85"/>
      <c r="F72" s="131"/>
      <c r="G72" s="131"/>
      <c r="H72" s="131"/>
      <c r="I72" s="128"/>
      <c r="J72" s="128"/>
      <c r="K72" s="128"/>
      <c r="L72" s="82"/>
      <c r="M72" s="128"/>
      <c r="N72" s="128"/>
      <c r="O72" s="128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82"/>
      <c r="C73" s="82"/>
      <c r="D73" s="82"/>
      <c r="E73" s="82"/>
      <c r="F73" s="82"/>
      <c r="G73" s="82"/>
      <c r="H73" s="82"/>
      <c r="I73" s="84"/>
      <c r="J73" s="84"/>
      <c r="K73" s="84"/>
      <c r="L73" s="82"/>
      <c r="M73" s="84"/>
      <c r="N73" s="84"/>
      <c r="O73" s="84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82"/>
      <c r="C74" s="82"/>
      <c r="D74" s="82"/>
      <c r="E74" s="82"/>
      <c r="F74" s="82"/>
      <c r="G74" s="82"/>
      <c r="H74" s="82"/>
      <c r="I74" s="84"/>
      <c r="J74" s="84"/>
      <c r="K74" s="84"/>
      <c r="L74" s="82"/>
      <c r="M74" s="84"/>
      <c r="N74" s="84"/>
      <c r="O74" s="84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82"/>
      <c r="C75" s="82"/>
      <c r="D75" s="82"/>
      <c r="E75" s="82"/>
      <c r="F75" s="82"/>
      <c r="G75" s="82"/>
      <c r="H75" s="82"/>
      <c r="I75" s="84"/>
      <c r="J75" s="84"/>
      <c r="K75" s="84"/>
      <c r="L75" s="82"/>
      <c r="M75" s="84"/>
      <c r="N75" s="84"/>
      <c r="O75" s="84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82"/>
      <c r="C76" s="85"/>
      <c r="D76" s="85"/>
      <c r="E76" s="85"/>
      <c r="F76" s="82"/>
      <c r="G76" s="85"/>
      <c r="H76" s="85"/>
      <c r="I76" s="97"/>
      <c r="J76" s="97"/>
      <c r="K76" s="97"/>
      <c r="L76" s="85"/>
      <c r="M76" s="97"/>
      <c r="N76" s="97"/>
      <c r="O76" s="97"/>
      <c r="P76" s="85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82"/>
      <c r="C77" s="85"/>
      <c r="D77" s="85"/>
      <c r="E77" s="85"/>
      <c r="F77" s="85"/>
      <c r="G77" s="85"/>
      <c r="H77" s="85"/>
      <c r="I77" s="97"/>
      <c r="J77" s="97"/>
      <c r="K77" s="97"/>
      <c r="L77" s="85"/>
      <c r="M77" s="97"/>
      <c r="N77" s="97"/>
      <c r="O77" s="97"/>
      <c r="P77" s="85"/>
      <c r="Q77" s="85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82"/>
      <c r="C78" s="85"/>
      <c r="D78" s="85"/>
      <c r="E78" s="85"/>
      <c r="F78" s="85"/>
      <c r="G78" s="85"/>
      <c r="H78" s="85"/>
      <c r="I78" s="97"/>
      <c r="J78" s="97"/>
      <c r="K78" s="97"/>
      <c r="L78" s="85"/>
      <c r="M78" s="97"/>
      <c r="N78" s="97"/>
      <c r="O78" s="97"/>
      <c r="P78" s="85"/>
      <c r="Q78" s="85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82"/>
      <c r="C79" s="85"/>
      <c r="D79" s="85"/>
      <c r="E79" s="85"/>
      <c r="F79" s="85"/>
      <c r="G79" s="85"/>
      <c r="H79" s="85"/>
      <c r="I79" s="97"/>
      <c r="J79" s="97"/>
      <c r="K79" s="97"/>
      <c r="L79" s="85"/>
      <c r="M79" s="97"/>
      <c r="N79" s="97"/>
      <c r="O79" s="97"/>
      <c r="P79" s="85"/>
      <c r="Q79" s="85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82"/>
      <c r="C80" s="85"/>
      <c r="D80" s="85"/>
      <c r="E80" s="85"/>
      <c r="F80" s="85"/>
      <c r="G80" s="85"/>
      <c r="H80" s="85"/>
      <c r="I80" s="97"/>
      <c r="J80" s="97"/>
      <c r="K80" s="97"/>
      <c r="L80" s="85"/>
      <c r="M80" s="97"/>
      <c r="N80" s="97"/>
      <c r="O80" s="97"/>
      <c r="P80" s="85"/>
      <c r="Q80" s="85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82"/>
      <c r="C81" s="85"/>
      <c r="D81" s="85"/>
      <c r="E81" s="85"/>
      <c r="F81" s="85"/>
      <c r="G81" s="85"/>
      <c r="H81" s="85"/>
      <c r="I81" s="97"/>
      <c r="J81" s="97"/>
      <c r="K81" s="97"/>
      <c r="L81" s="85"/>
      <c r="M81" s="97"/>
      <c r="N81" s="97"/>
      <c r="O81" s="97"/>
      <c r="P81" s="85"/>
      <c r="Q81" s="85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82"/>
      <c r="C82" s="85"/>
      <c r="D82" s="85"/>
      <c r="E82" s="85"/>
      <c r="F82" s="85"/>
      <c r="G82" s="85"/>
      <c r="H82" s="85"/>
      <c r="I82" s="97"/>
      <c r="J82" s="97"/>
      <c r="K82" s="97"/>
      <c r="L82" s="85"/>
      <c r="M82" s="97"/>
      <c r="N82" s="97"/>
      <c r="O82" s="97"/>
      <c r="P82" s="85"/>
      <c r="Q82" s="85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82"/>
      <c r="C83" s="96"/>
      <c r="D83" s="85"/>
      <c r="E83" s="85"/>
      <c r="F83" s="85"/>
      <c r="G83" s="85"/>
      <c r="H83" s="85"/>
      <c r="I83" s="97"/>
      <c r="J83" s="97"/>
      <c r="K83" s="97"/>
      <c r="L83" s="85"/>
      <c r="M83" s="97"/>
      <c r="N83" s="97"/>
      <c r="O83" s="97"/>
      <c r="P83" s="85"/>
      <c r="Q83" s="85"/>
      <c r="R83" s="85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82"/>
      <c r="C84" s="82"/>
      <c r="D84" s="82"/>
      <c r="E84" s="82"/>
      <c r="F84" s="82"/>
      <c r="G84" s="82"/>
      <c r="H84" s="82"/>
      <c r="I84" s="84"/>
      <c r="J84" s="84"/>
      <c r="K84" s="84"/>
      <c r="L84" s="82"/>
      <c r="M84" s="84"/>
      <c r="N84" s="84"/>
      <c r="O84" s="84"/>
      <c r="P84" s="82"/>
      <c r="Q84" s="85"/>
      <c r="R84" s="85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82"/>
      <c r="C85" s="96"/>
      <c r="D85" s="82"/>
      <c r="E85" s="82"/>
      <c r="F85" s="82"/>
      <c r="G85" s="82"/>
      <c r="H85" s="82"/>
      <c r="I85" s="84"/>
      <c r="J85" s="84"/>
      <c r="K85" s="84"/>
      <c r="L85" s="82"/>
      <c r="M85" s="84"/>
      <c r="N85" s="84"/>
      <c r="O85" s="84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</sheetData>
  <mergeCells count="41">
    <mergeCell ref="C9:F9"/>
    <mergeCell ref="G9:K9"/>
    <mergeCell ref="L9:P9"/>
    <mergeCell ref="C10:F10"/>
    <mergeCell ref="G10:K10"/>
    <mergeCell ref="L10:P10"/>
    <mergeCell ref="C5:P5"/>
    <mergeCell ref="C7:K7"/>
    <mergeCell ref="L7:P7"/>
    <mergeCell ref="C8:K8"/>
    <mergeCell ref="L8:P8"/>
    <mergeCell ref="L17:M17"/>
    <mergeCell ref="N17:P17"/>
    <mergeCell ref="C15:D15"/>
    <mergeCell ref="H15:I15"/>
    <mergeCell ref="L15:M15"/>
    <mergeCell ref="N16:P16"/>
    <mergeCell ref="L16:M16"/>
    <mergeCell ref="E16:F16"/>
    <mergeCell ref="H16:I16"/>
    <mergeCell ref="C16:D16"/>
    <mergeCell ref="E15:F15"/>
    <mergeCell ref="L11:P12"/>
    <mergeCell ref="C12:D12"/>
    <mergeCell ref="E12:F12"/>
    <mergeCell ref="G12:K12"/>
    <mergeCell ref="N15:P15"/>
    <mergeCell ref="J15:J16"/>
    <mergeCell ref="C11:D11"/>
    <mergeCell ref="E11:F11"/>
    <mergeCell ref="G11:K11"/>
    <mergeCell ref="C22:P22"/>
    <mergeCell ref="C23:P23"/>
    <mergeCell ref="L18:M18"/>
    <mergeCell ref="N18:P18"/>
    <mergeCell ref="L19:M19"/>
    <mergeCell ref="N19:P19"/>
    <mergeCell ref="C19:D19"/>
    <mergeCell ref="C20:D20"/>
    <mergeCell ref="L20:M20"/>
    <mergeCell ref="C18:D18"/>
  </mergeCells>
  <phoneticPr fontId="4" type="noConversion"/>
  <conditionalFormatting sqref="G43:H43">
    <cfRule type="expression" dxfId="539" priority="0" stopIfTrue="1">
      <formula>$S$30+$S$35+$N$20+$O$20&lt;0</formula>
    </cfRule>
  </conditionalFormatting>
  <conditionalFormatting sqref="L18:L19">
    <cfRule type="expression" dxfId="538" priority="6" stopIfTrue="1">
      <formula>$N$20+$S$28&lt;0</formula>
    </cfRule>
    <cfRule type="expression" dxfId="537" priority="7" stopIfTrue="1">
      <formula>$S$30&lt;0</formula>
    </cfRule>
  </conditionalFormatting>
  <conditionalFormatting sqref="M42">
    <cfRule type="expression" dxfId="536" priority="1" stopIfTrue="1">
      <formula>$N$20+$S$28&lt;0</formula>
    </cfRule>
    <cfRule type="expression" dxfId="535" priority="2" stopIfTrue="1">
      <formula>$S$30&lt;0</formula>
    </cfRule>
  </conditionalFormatting>
  <conditionalFormatting sqref="M44">
    <cfRule type="expression" dxfId="534" priority="3" stopIfTrue="1">
      <formula>$N$20+$S$33&lt;0</formula>
    </cfRule>
    <cfRule type="expression" dxfId="533" priority="4" stopIfTrue="1">
      <formula>$S$35&lt;0</formula>
    </cfRule>
  </conditionalFormatting>
  <conditionalFormatting sqref="N18:N19">
    <cfRule type="expression" dxfId="532" priority="8" stopIfTrue="1">
      <formula>$O$20+$S$33&lt;0</formula>
    </cfRule>
    <cfRule type="expression" dxfId="531" priority="9" stopIfTrue="1">
      <formula>$S$35&lt;0</formula>
    </cfRule>
  </conditionalFormatting>
  <conditionalFormatting sqref="S14:S18">
    <cfRule type="expression" dxfId="530" priority="5" stopIfTrue="1">
      <formula>#REF!-#REF!&lt;0.01</formula>
    </cfRule>
  </conditionalFormatting>
  <pageMargins left="0.39370078740157483" right="0.39370078740157483" top="0.98425196850393704" bottom="0.98425196850393704" header="0.51181102362204722" footer="0.51181102362204722"/>
  <pageSetup paperSize="9" orientation="portrait" horizontalDpi="4294967292" verticalDpi="429496729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Blad40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4" width="7.625" style="2" customWidth="1"/>
    <col min="15" max="15" width="7.37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36</v>
      </c>
      <c r="F12" s="286"/>
      <c r="G12" s="350" t="str">
        <f>TEXT(firstday+(E12*7-10),format) &amp; " - " &amp; TEXT(firstday+(E12*7-4),format)</f>
        <v>31 augusti - 6 september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31 aug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1 sep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2 sep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3 sep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4 sep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5 sep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6 sep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35'!N30</f>
        <v>0</v>
      </c>
      <c r="O27" s="51">
        <f>'v 35'!O30</f>
        <v>0</v>
      </c>
      <c r="P27" s="46">
        <f>'v 35'!P30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31 aug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1 sep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2 sep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3 sep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4 sep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5 sep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6 sep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</mergeCells>
  <phoneticPr fontId="4"/>
  <conditionalFormatting sqref="G51:H51">
    <cfRule type="expression" dxfId="179" priority="0" stopIfTrue="1">
      <formula>$S$30+$S$35+$N$20+$O$20&lt;0</formula>
    </cfRule>
  </conditionalFormatting>
  <conditionalFormatting sqref="M50">
    <cfRule type="expression" dxfId="178" priority="1" stopIfTrue="1">
      <formula>$N$20+$S$28&lt;0</formula>
    </cfRule>
    <cfRule type="expression" dxfId="177" priority="2" stopIfTrue="1">
      <formula>$S$30&lt;0</formula>
    </cfRule>
  </conditionalFormatting>
  <conditionalFormatting sqref="M52">
    <cfRule type="expression" dxfId="176" priority="3" stopIfTrue="1">
      <formula>$N$20+$S$33&lt;0</formula>
    </cfRule>
    <cfRule type="expression" dxfId="175" priority="4" stopIfTrue="1">
      <formula>$S$35&lt;0</formula>
    </cfRule>
  </conditionalFormatting>
  <conditionalFormatting sqref="N28:N29">
    <cfRule type="expression" dxfId="174" priority="6" stopIfTrue="1">
      <formula>$N$20+$S$28&lt;0</formula>
    </cfRule>
    <cfRule type="expression" dxfId="173" priority="7" stopIfTrue="1">
      <formula>$S$30&lt;0</formula>
    </cfRule>
  </conditionalFormatting>
  <conditionalFormatting sqref="O28:O29">
    <cfRule type="expression" dxfId="172" priority="8" stopIfTrue="1">
      <formula>$O$20+$S$33&lt;0</formula>
    </cfRule>
    <cfRule type="expression" dxfId="171" priority="9" stopIfTrue="1">
      <formula>$S$35&lt;0</formula>
    </cfRule>
  </conditionalFormatting>
  <conditionalFormatting sqref="S14:S18">
    <cfRule type="expression" dxfId="170" priority="5" stopIfTrue="1">
      <formula>#REF!-#REF!&lt;0.01</formula>
    </cfRule>
  </conditionalFormatting>
  <dataValidations count="21">
    <dataValidation allowBlank="1" sqref="N22:N24" xr:uid="{00000000-0002-0000-2700-000000000000}"/>
    <dataValidation type="time" operator="lessThan" allowBlank="1" showErrorMessage="1" errorTitle="Fel i inmatning" error="Värdet ska vara en tidsrymd (0:00-23:59:59)" sqref="G17:G24 I17:I21" xr:uid="{00000000-0002-0000-27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2700-000002000000}">
      <formula1>0.999988425925926</formula1>
    </dataValidation>
    <dataValidation type="textLength" allowBlank="1" sqref="J17:J21" xr:uid="{00000000-0002-0000-27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27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27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27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2700-000007000000}">
      <formula1>0</formula1>
    </dataValidation>
    <dataValidation type="time" operator="lessThan" showErrorMessage="1" errorTitle="Fel i inmatning" error="Värdet ska vara en tidsrymd (0:00-23:59:59)" sqref="L17:L21" xr:uid="{00000000-0002-0000-2700-000008000000}">
      <formula1>0.999988425925926</formula1>
    </dataValidation>
    <dataValidation type="textLength" operator="lessThan" allowBlank="1" sqref="K17:K21" xr:uid="{00000000-0002-0000-2700-000009000000}">
      <formula1>50</formula1>
    </dataValidation>
    <dataValidation allowBlank="1" showInputMessage="1" showErrorMessage="1" prompt="Skriv in ej arbetad tid under arbetstid, t.ex. för ärenden" sqref="G15" xr:uid="{00000000-0002-0000-2700-00000A000000}"/>
    <dataValidation allowBlank="1" showInputMessage="1" showErrorMessage="1" prompt="Skriv in om och hur länge du jobbat hemma" sqref="H15:H16" xr:uid="{00000000-0002-0000-27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2700-00000C000000}"/>
    <dataValidation allowBlank="1" showInputMessage="1" showErrorMessage="1" promptTitle="Frånvaroorsak" prompt="Kan användas både för tid då man lämnar in en blankett (sjukdom, VAB etc.), eller träningstimme." sqref="J16" xr:uid="{00000000-0002-0000-2700-00000D000000}"/>
    <dataValidation allowBlank="1" showInputMessage="1" showErrorMessage="1" prompt="Skriv &quot;sjuk&quot; vid sjukdag som ska dras från flexsaldo, eller &quot;komp&quot; vid hel kompdag. Se kommentarerna." sqref="K15:K16" xr:uid="{00000000-0002-0000-27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2700-00000F000000}"/>
    <dataValidation allowBlank="1" showInputMessage="1" showErrorMessage="1" prompt="Skriv in beordrad enkel övertid, vilket är mellan kl 18.00-22.00 vardagar." sqref="N15:N16" xr:uid="{00000000-0002-0000-2700-000010000000}"/>
    <dataValidation allowBlank="1" showInputMessage="1" showErrorMessage="1" prompt="Skriv in beordrad kvalificerad övertid, vilket är mellan kl 22.00-06.00 vardagar eller övriga datum som ingår." sqref="O15:O16" xr:uid="{00000000-0002-0000-2700-000011000000}"/>
    <dataValidation type="time" operator="lessThanOrEqual" allowBlank="1" showErrorMessage="1" errorTitle="Fel i inmatning" error="Värdet ska vara en tid (00:00-23:59:59)" sqref="D17:E24" xr:uid="{00000000-0002-0000-27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27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27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Blad41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87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4" width="7.625" style="2" customWidth="1"/>
    <col min="15" max="15" width="7.37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37</v>
      </c>
      <c r="F12" s="286"/>
      <c r="G12" s="350" t="str">
        <f>TEXT(firstday+(E12*7-10),format) &amp; " - " &amp; TEXT(firstday+(E12*7-4),format)</f>
        <v>7 september - 13 september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7 sep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8 sep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9 sep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10 sep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11 sep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12 sep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13 sep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36'!N30</f>
        <v>0</v>
      </c>
      <c r="O27" s="51">
        <f>'v 36'!O30</f>
        <v>0</v>
      </c>
      <c r="P27" s="46">
        <f>'v 36'!P30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7 sep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8 sep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9 sep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10 sep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11 sep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12 sep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13 sep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</mergeCells>
  <phoneticPr fontId="4"/>
  <conditionalFormatting sqref="G51:H51">
    <cfRule type="expression" dxfId="169" priority="0" stopIfTrue="1">
      <formula>$S$30+$S$35+$N$20+$O$20&lt;0</formula>
    </cfRule>
  </conditionalFormatting>
  <conditionalFormatting sqref="M50">
    <cfRule type="expression" dxfId="168" priority="1" stopIfTrue="1">
      <formula>$N$20+$S$28&lt;0</formula>
    </cfRule>
    <cfRule type="expression" dxfId="167" priority="2" stopIfTrue="1">
      <formula>$S$30&lt;0</formula>
    </cfRule>
  </conditionalFormatting>
  <conditionalFormatting sqref="M52">
    <cfRule type="expression" dxfId="166" priority="3" stopIfTrue="1">
      <formula>$N$20+$S$33&lt;0</formula>
    </cfRule>
    <cfRule type="expression" dxfId="165" priority="4" stopIfTrue="1">
      <formula>$S$35&lt;0</formula>
    </cfRule>
  </conditionalFormatting>
  <conditionalFormatting sqref="N28:N29">
    <cfRule type="expression" dxfId="164" priority="6" stopIfTrue="1">
      <formula>$N$20+$S$28&lt;0</formula>
    </cfRule>
    <cfRule type="expression" dxfId="163" priority="7" stopIfTrue="1">
      <formula>$S$30&lt;0</formula>
    </cfRule>
  </conditionalFormatting>
  <conditionalFormatting sqref="O28:O29">
    <cfRule type="expression" dxfId="162" priority="8" stopIfTrue="1">
      <formula>$O$20+$S$33&lt;0</formula>
    </cfRule>
    <cfRule type="expression" dxfId="161" priority="9" stopIfTrue="1">
      <formula>$S$35&lt;0</formula>
    </cfRule>
  </conditionalFormatting>
  <conditionalFormatting sqref="S14:S18">
    <cfRule type="expression" dxfId="160" priority="5" stopIfTrue="1">
      <formula>#REF!-#REF!&lt;0.01</formula>
    </cfRule>
  </conditionalFormatting>
  <dataValidations count="21">
    <dataValidation allowBlank="1" sqref="N22:N24" xr:uid="{00000000-0002-0000-2800-000000000000}"/>
    <dataValidation type="time" operator="lessThan" allowBlank="1" showErrorMessage="1" errorTitle="Fel i inmatning" error="Värdet ska vara en tidsrymd (0:00-23:59:59)" sqref="G17:G24 I17:I21" xr:uid="{00000000-0002-0000-28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2800-000002000000}">
      <formula1>0.999988425925926</formula1>
    </dataValidation>
    <dataValidation type="textLength" allowBlank="1" sqref="J17:J21" xr:uid="{00000000-0002-0000-28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28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28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28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2800-000007000000}">
      <formula1>0</formula1>
    </dataValidation>
    <dataValidation type="time" operator="lessThan" showErrorMessage="1" errorTitle="Fel i inmatning" error="Värdet ska vara en tidsrymd (0:00-23:59:59)" sqref="L17:L21" xr:uid="{00000000-0002-0000-2800-000008000000}">
      <formula1>0.999988425925926</formula1>
    </dataValidation>
    <dataValidation type="textLength" operator="lessThan" allowBlank="1" sqref="K17:K21" xr:uid="{00000000-0002-0000-2800-000009000000}">
      <formula1>50</formula1>
    </dataValidation>
    <dataValidation allowBlank="1" showInputMessage="1" showErrorMessage="1" prompt="Skriv in ej arbetad tid under arbetstid, t.ex. för ärenden" sqref="G15" xr:uid="{00000000-0002-0000-2800-00000A000000}"/>
    <dataValidation allowBlank="1" showInputMessage="1" showErrorMessage="1" prompt="Skriv in om och hur länge du jobbat hemma" sqref="H15:H16" xr:uid="{00000000-0002-0000-28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2800-00000C000000}"/>
    <dataValidation allowBlank="1" showInputMessage="1" showErrorMessage="1" promptTitle="Frånvaroorsak" prompt="Kan användas både för tid då man lämnar in en blankett (sjukdom, VAB etc.), eller träningstimme." sqref="J16" xr:uid="{00000000-0002-0000-2800-00000D000000}"/>
    <dataValidation allowBlank="1" showInputMessage="1" showErrorMessage="1" prompt="Skriv &quot;sjuk&quot; vid sjukdag som ska dras från flexsaldo, eller &quot;komp&quot; vid hel kompdag. Se kommentarerna." sqref="K15:K16" xr:uid="{00000000-0002-0000-28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2800-00000F000000}"/>
    <dataValidation allowBlank="1" showInputMessage="1" showErrorMessage="1" prompt="Skriv in beordrad enkel övertid, vilket är mellan kl 18.00-22.00 vardagar." sqref="N15:N16" xr:uid="{00000000-0002-0000-2800-000010000000}"/>
    <dataValidation allowBlank="1" showInputMessage="1" showErrorMessage="1" prompt="Skriv in beordrad kvalificerad övertid, vilket är mellan kl 22.00-06.00 vardagar eller övriga datum som ingår." sqref="O15:O16" xr:uid="{00000000-0002-0000-2800-000011000000}"/>
    <dataValidation type="time" operator="lessThanOrEqual" allowBlank="1" showErrorMessage="1" errorTitle="Fel i inmatning" error="Värdet ska vara en tid (00:00-23:59:59)" sqref="D17:E24" xr:uid="{00000000-0002-0000-28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28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28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Blad42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37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4" width="7.625" style="2" customWidth="1"/>
    <col min="15" max="15" width="7.37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38</v>
      </c>
      <c r="F12" s="286"/>
      <c r="G12" s="350" t="str">
        <f>TEXT(firstday+(E12*7-10),format) &amp; " - " &amp; TEXT(firstday+(E12*7-4),format)</f>
        <v>14 september - 20 september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14 sep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15 sep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16 sep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17 sep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18 sep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19 sep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20 sep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37'!N30</f>
        <v>0</v>
      </c>
      <c r="O27" s="51">
        <f>'v 37'!O30</f>
        <v>0</v>
      </c>
      <c r="P27" s="46">
        <f>'v 37'!P30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14 sep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15 sep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16 sep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17 sep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18 sep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19 sep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20 sep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</mergeCells>
  <phoneticPr fontId="4"/>
  <conditionalFormatting sqref="G51:H51">
    <cfRule type="expression" dxfId="159" priority="0" stopIfTrue="1">
      <formula>$S$30+$S$35+$N$20+$O$20&lt;0</formula>
    </cfRule>
  </conditionalFormatting>
  <conditionalFormatting sqref="M50">
    <cfRule type="expression" dxfId="158" priority="1" stopIfTrue="1">
      <formula>$N$20+$S$28&lt;0</formula>
    </cfRule>
    <cfRule type="expression" dxfId="157" priority="2" stopIfTrue="1">
      <formula>$S$30&lt;0</formula>
    </cfRule>
  </conditionalFormatting>
  <conditionalFormatting sqref="M52">
    <cfRule type="expression" dxfId="156" priority="3" stopIfTrue="1">
      <formula>$N$20+$S$33&lt;0</formula>
    </cfRule>
    <cfRule type="expression" dxfId="155" priority="4" stopIfTrue="1">
      <formula>$S$35&lt;0</formula>
    </cfRule>
  </conditionalFormatting>
  <conditionalFormatting sqref="N28:N29">
    <cfRule type="expression" dxfId="154" priority="6" stopIfTrue="1">
      <formula>$N$20+$S$28&lt;0</formula>
    </cfRule>
    <cfRule type="expression" dxfId="153" priority="7" stopIfTrue="1">
      <formula>$S$30&lt;0</formula>
    </cfRule>
  </conditionalFormatting>
  <conditionalFormatting sqref="O28:O29">
    <cfRule type="expression" dxfId="152" priority="8" stopIfTrue="1">
      <formula>$O$20+$S$33&lt;0</formula>
    </cfRule>
    <cfRule type="expression" dxfId="151" priority="9" stopIfTrue="1">
      <formula>$S$35&lt;0</formula>
    </cfRule>
  </conditionalFormatting>
  <conditionalFormatting sqref="S14:S18">
    <cfRule type="expression" dxfId="150" priority="5" stopIfTrue="1">
      <formula>#REF!-#REF!&lt;0.01</formula>
    </cfRule>
  </conditionalFormatting>
  <dataValidations count="21">
    <dataValidation allowBlank="1" sqref="N22:N24" xr:uid="{00000000-0002-0000-2900-000000000000}"/>
    <dataValidation type="time" operator="lessThan" allowBlank="1" showErrorMessage="1" errorTitle="Fel i inmatning" error="Värdet ska vara en tidsrymd (0:00-23:59:59)" sqref="G17:G24 I17:I21" xr:uid="{00000000-0002-0000-29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2900-000002000000}">
      <formula1>0.999988425925926</formula1>
    </dataValidation>
    <dataValidation type="textLength" allowBlank="1" sqref="J17:J21" xr:uid="{00000000-0002-0000-29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29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29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29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2900-000007000000}">
      <formula1>0</formula1>
    </dataValidation>
    <dataValidation type="time" operator="lessThan" showErrorMessage="1" errorTitle="Fel i inmatning" error="Värdet ska vara en tidsrymd (0:00-23:59:59)" sqref="L17:L21" xr:uid="{00000000-0002-0000-2900-000008000000}">
      <formula1>0.999988425925926</formula1>
    </dataValidation>
    <dataValidation type="textLength" operator="lessThan" allowBlank="1" sqref="K17:K21" xr:uid="{00000000-0002-0000-2900-000009000000}">
      <formula1>50</formula1>
    </dataValidation>
    <dataValidation allowBlank="1" showInputMessage="1" showErrorMessage="1" prompt="Skriv in ej arbetad tid under arbetstid, t.ex. för ärenden" sqref="G15" xr:uid="{00000000-0002-0000-2900-00000A000000}"/>
    <dataValidation allowBlank="1" showInputMessage="1" showErrorMessage="1" prompt="Skriv in om och hur länge du jobbat hemma" sqref="H15:H16" xr:uid="{00000000-0002-0000-29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2900-00000C000000}"/>
    <dataValidation allowBlank="1" showInputMessage="1" showErrorMessage="1" promptTitle="Frånvaroorsak" prompt="Kan användas både för tid då man lämnar in en blankett (sjukdom, VAB etc.), eller träningstimme." sqref="J16" xr:uid="{00000000-0002-0000-2900-00000D000000}"/>
    <dataValidation allowBlank="1" showInputMessage="1" showErrorMessage="1" prompt="Skriv &quot;sjuk&quot; vid sjukdag som ska dras från flexsaldo, eller &quot;komp&quot; vid hel kompdag. Se kommentarerna." sqref="K15:K16" xr:uid="{00000000-0002-0000-29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2900-00000F000000}"/>
    <dataValidation allowBlank="1" showInputMessage="1" showErrorMessage="1" prompt="Skriv in beordrad enkel övertid, vilket är mellan kl 18.00-22.00 vardagar." sqref="N15:N16" xr:uid="{00000000-0002-0000-2900-000010000000}"/>
    <dataValidation allowBlank="1" showInputMessage="1" showErrorMessage="1" prompt="Skriv in beordrad kvalificerad övertid, vilket är mellan kl 22.00-06.00 vardagar eller övriga datum som ingår." sqref="O15:O16" xr:uid="{00000000-0002-0000-2900-000011000000}"/>
    <dataValidation type="time" operator="lessThanOrEqual" allowBlank="1" showErrorMessage="1" errorTitle="Fel i inmatning" error="Värdet ska vara en tid (00:00-23:59:59)" sqref="D17:E24" xr:uid="{00000000-0002-0000-29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29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29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Blad43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37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4" width="7.625" style="2" customWidth="1"/>
    <col min="15" max="15" width="7.37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39</v>
      </c>
      <c r="F12" s="286"/>
      <c r="G12" s="350" t="str">
        <f>TEXT(firstday+(E12*7-10),format) &amp; " - " &amp; TEXT(firstday+(E12*7-4),format)</f>
        <v>21 september - 27 september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21 sep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22 sep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23 sep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24 sep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25 sep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26 sep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27 sep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38'!N30</f>
        <v>0</v>
      </c>
      <c r="O27" s="51">
        <f>'v 38'!O30</f>
        <v>0</v>
      </c>
      <c r="P27" s="46">
        <f>'v 38'!P30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21 sep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22 sep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23 sep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24 sep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25 sep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26 sep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27 sep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</mergeCells>
  <phoneticPr fontId="4"/>
  <conditionalFormatting sqref="G51:H51">
    <cfRule type="expression" dxfId="149" priority="0" stopIfTrue="1">
      <formula>$S$30+$S$35+$N$20+$O$20&lt;0</formula>
    </cfRule>
  </conditionalFormatting>
  <conditionalFormatting sqref="M50">
    <cfRule type="expression" dxfId="148" priority="1" stopIfTrue="1">
      <formula>$N$20+$S$28&lt;0</formula>
    </cfRule>
    <cfRule type="expression" dxfId="147" priority="2" stopIfTrue="1">
      <formula>$S$30&lt;0</formula>
    </cfRule>
  </conditionalFormatting>
  <conditionalFormatting sqref="M52">
    <cfRule type="expression" dxfId="146" priority="3" stopIfTrue="1">
      <formula>$N$20+$S$33&lt;0</formula>
    </cfRule>
    <cfRule type="expression" dxfId="145" priority="4" stopIfTrue="1">
      <formula>$S$35&lt;0</formula>
    </cfRule>
  </conditionalFormatting>
  <conditionalFormatting sqref="N28:N29">
    <cfRule type="expression" dxfId="144" priority="6" stopIfTrue="1">
      <formula>$N$20+$S$28&lt;0</formula>
    </cfRule>
    <cfRule type="expression" dxfId="143" priority="7" stopIfTrue="1">
      <formula>$S$30&lt;0</formula>
    </cfRule>
  </conditionalFormatting>
  <conditionalFormatting sqref="O28:O29">
    <cfRule type="expression" dxfId="142" priority="8" stopIfTrue="1">
      <formula>$O$20+$S$33&lt;0</formula>
    </cfRule>
    <cfRule type="expression" dxfId="141" priority="9" stopIfTrue="1">
      <formula>$S$35&lt;0</formula>
    </cfRule>
  </conditionalFormatting>
  <conditionalFormatting sqref="S14:S18">
    <cfRule type="expression" dxfId="140" priority="5" stopIfTrue="1">
      <formula>#REF!-#REF!&lt;0.01</formula>
    </cfRule>
  </conditionalFormatting>
  <dataValidations count="21">
    <dataValidation allowBlank="1" sqref="N22:N24" xr:uid="{00000000-0002-0000-2A00-000000000000}"/>
    <dataValidation type="time" operator="lessThan" allowBlank="1" showErrorMessage="1" errorTitle="Fel i inmatning" error="Värdet ska vara en tidsrymd (0:00-23:59:59)" sqref="G17:G24 I17:I21" xr:uid="{00000000-0002-0000-2A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2A00-000002000000}">
      <formula1>0.999988425925926</formula1>
    </dataValidation>
    <dataValidation type="textLength" allowBlank="1" sqref="J17:J21" xr:uid="{00000000-0002-0000-2A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2A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2A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2A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2A00-000007000000}">
      <formula1>0</formula1>
    </dataValidation>
    <dataValidation type="time" operator="lessThan" showErrorMessage="1" errorTitle="Fel i inmatning" error="Värdet ska vara en tidsrymd (0:00-23:59:59)" sqref="L17:L21" xr:uid="{00000000-0002-0000-2A00-000008000000}">
      <formula1>0.999988425925926</formula1>
    </dataValidation>
    <dataValidation type="textLength" operator="lessThan" allowBlank="1" sqref="K17:K21" xr:uid="{00000000-0002-0000-2A00-000009000000}">
      <formula1>50</formula1>
    </dataValidation>
    <dataValidation allowBlank="1" showInputMessage="1" showErrorMessage="1" prompt="Skriv in ej arbetad tid under arbetstid, t.ex. för ärenden" sqref="G15" xr:uid="{00000000-0002-0000-2A00-00000A000000}"/>
    <dataValidation allowBlank="1" showInputMessage="1" showErrorMessage="1" prompt="Skriv in om och hur länge du jobbat hemma" sqref="H15:H16" xr:uid="{00000000-0002-0000-2A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2A00-00000C000000}"/>
    <dataValidation allowBlank="1" showInputMessage="1" showErrorMessage="1" promptTitle="Frånvaroorsak" prompt="Kan användas både för tid då man lämnar in en blankett (sjukdom, VAB etc.), eller träningstimme." sqref="J16" xr:uid="{00000000-0002-0000-2A00-00000D000000}"/>
    <dataValidation allowBlank="1" showInputMessage="1" showErrorMessage="1" prompt="Skriv &quot;sjuk&quot; vid sjukdag som ska dras från flexsaldo, eller &quot;komp&quot; vid hel kompdag. Se kommentarerna." sqref="K15:K16" xr:uid="{00000000-0002-0000-2A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2A00-00000F000000}"/>
    <dataValidation allowBlank="1" showInputMessage="1" showErrorMessage="1" prompt="Skriv in beordrad enkel övertid, vilket är mellan kl 18.00-22.00 vardagar." sqref="N15:N16" xr:uid="{00000000-0002-0000-2A00-000010000000}"/>
    <dataValidation allowBlank="1" showInputMessage="1" showErrorMessage="1" prompt="Skriv in beordrad kvalificerad övertid, vilket är mellan kl 22.00-06.00 vardagar eller övriga datum som ingår." sqref="O15:O16" xr:uid="{00000000-0002-0000-2A00-000011000000}"/>
    <dataValidation type="time" operator="lessThanOrEqual" allowBlank="1" showErrorMessage="1" errorTitle="Fel i inmatning" error="Värdet ska vara en tid (00:00-23:59:59)" sqref="D17:E24" xr:uid="{00000000-0002-0000-2A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2A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2A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Blad44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37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4" width="7.625" style="2" customWidth="1"/>
    <col min="15" max="15" width="7.37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40</v>
      </c>
      <c r="F12" s="286"/>
      <c r="G12" s="350" t="str">
        <f>TEXT(firstday+(E12*7-10),format) &amp; " - " &amp; TEXT(firstday+(E12*7-4),format)</f>
        <v>28 september - 4 oktober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28 sep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29 sep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30 sep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1 okt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2 okt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3 okt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4 okt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39'!N30</f>
        <v>0</v>
      </c>
      <c r="O27" s="51">
        <f>'v 39'!O30</f>
        <v>0</v>
      </c>
      <c r="P27" s="46">
        <f>'v 39'!P30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28 sep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29 sep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30 sep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1 okt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2 okt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3 okt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4 okt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</mergeCells>
  <phoneticPr fontId="4"/>
  <conditionalFormatting sqref="G51:H51">
    <cfRule type="expression" dxfId="139" priority="0" stopIfTrue="1">
      <formula>$S$30+$S$35+$N$20+$O$20&lt;0</formula>
    </cfRule>
  </conditionalFormatting>
  <conditionalFormatting sqref="M50">
    <cfRule type="expression" dxfId="138" priority="1" stopIfTrue="1">
      <formula>$N$20+$S$28&lt;0</formula>
    </cfRule>
    <cfRule type="expression" dxfId="137" priority="2" stopIfTrue="1">
      <formula>$S$30&lt;0</formula>
    </cfRule>
  </conditionalFormatting>
  <conditionalFormatting sqref="M52">
    <cfRule type="expression" dxfId="136" priority="3" stopIfTrue="1">
      <formula>$N$20+$S$33&lt;0</formula>
    </cfRule>
    <cfRule type="expression" dxfId="135" priority="4" stopIfTrue="1">
      <formula>$S$35&lt;0</formula>
    </cfRule>
  </conditionalFormatting>
  <conditionalFormatting sqref="N28:N29">
    <cfRule type="expression" dxfId="134" priority="6" stopIfTrue="1">
      <formula>$N$20+$S$28&lt;0</formula>
    </cfRule>
    <cfRule type="expression" dxfId="133" priority="7" stopIfTrue="1">
      <formula>$S$30&lt;0</formula>
    </cfRule>
  </conditionalFormatting>
  <conditionalFormatting sqref="O28:O29">
    <cfRule type="expression" dxfId="132" priority="8" stopIfTrue="1">
      <formula>$O$20+$S$33&lt;0</formula>
    </cfRule>
    <cfRule type="expression" dxfId="131" priority="9" stopIfTrue="1">
      <formula>$S$35&lt;0</formula>
    </cfRule>
  </conditionalFormatting>
  <conditionalFormatting sqref="S14:S18">
    <cfRule type="expression" dxfId="130" priority="5" stopIfTrue="1">
      <formula>#REF!-#REF!&lt;0.01</formula>
    </cfRule>
  </conditionalFormatting>
  <dataValidations count="21">
    <dataValidation allowBlank="1" sqref="N22:N24" xr:uid="{00000000-0002-0000-2B00-000000000000}"/>
    <dataValidation type="time" operator="lessThan" allowBlank="1" showErrorMessage="1" errorTitle="Fel i inmatning" error="Värdet ska vara en tidsrymd (0:00-23:59:59)" sqref="G17:G24 I17:I21" xr:uid="{00000000-0002-0000-2B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2B00-000002000000}">
      <formula1>0.999988425925926</formula1>
    </dataValidation>
    <dataValidation type="textLength" allowBlank="1" sqref="J17:J21" xr:uid="{00000000-0002-0000-2B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2B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2B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2B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2B00-000007000000}">
      <formula1>0</formula1>
    </dataValidation>
    <dataValidation type="time" operator="lessThan" showErrorMessage="1" errorTitle="Fel i inmatning" error="Värdet ska vara en tidsrymd (0:00-23:59:59)" sqref="L17:L21" xr:uid="{00000000-0002-0000-2B00-000008000000}">
      <formula1>0.999988425925926</formula1>
    </dataValidation>
    <dataValidation type="textLength" operator="lessThan" allowBlank="1" sqref="K17:K21" xr:uid="{00000000-0002-0000-2B00-000009000000}">
      <formula1>50</formula1>
    </dataValidation>
    <dataValidation allowBlank="1" showInputMessage="1" showErrorMessage="1" prompt="Skriv in ej arbetad tid under arbetstid, t.ex. för ärenden" sqref="G15" xr:uid="{00000000-0002-0000-2B00-00000A000000}"/>
    <dataValidation allowBlank="1" showInputMessage="1" showErrorMessage="1" prompt="Skriv in om och hur länge du jobbat hemma" sqref="H15:H16" xr:uid="{00000000-0002-0000-2B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2B00-00000C000000}"/>
    <dataValidation allowBlank="1" showInputMessage="1" showErrorMessage="1" promptTitle="Frånvaroorsak" prompt="Kan användas både för tid då man lämnar in en blankett (sjukdom, VAB etc.), eller träningstimme." sqref="J16" xr:uid="{00000000-0002-0000-2B00-00000D000000}"/>
    <dataValidation allowBlank="1" showInputMessage="1" showErrorMessage="1" prompt="Skriv &quot;sjuk&quot; vid sjukdag som ska dras från flexsaldo, eller &quot;komp&quot; vid hel kompdag. Se kommentarerna." sqref="K15:K16" xr:uid="{00000000-0002-0000-2B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2B00-00000F000000}"/>
    <dataValidation allowBlank="1" showInputMessage="1" showErrorMessage="1" prompt="Skriv in beordrad enkel övertid, vilket är mellan kl 18.00-22.00 vardagar." sqref="N15:N16" xr:uid="{00000000-0002-0000-2B00-000010000000}"/>
    <dataValidation allowBlank="1" showInputMessage="1" showErrorMessage="1" prompt="Skriv in beordrad kvalificerad övertid, vilket är mellan kl 22.00-06.00 vardagar eller övriga datum som ingår." sqref="O15:O16" xr:uid="{00000000-0002-0000-2B00-000011000000}"/>
    <dataValidation type="time" operator="lessThanOrEqual" allowBlank="1" showErrorMessage="1" errorTitle="Fel i inmatning" error="Värdet ska vara en tid (00:00-23:59:59)" sqref="D17:E24" xr:uid="{00000000-0002-0000-2B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2B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2B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Blad45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62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4" width="7.625" style="2" customWidth="1"/>
    <col min="15" max="15" width="7.37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41</v>
      </c>
      <c r="F12" s="286"/>
      <c r="G12" s="350" t="str">
        <f>TEXT(firstday+(E12*7-10),format) &amp; " - " &amp; TEXT(firstday+(E12*7-4),format)</f>
        <v>5 oktober - 11 oktober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5 okt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6 okt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7 okt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8 okt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9 okt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10 okt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11 okt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40'!N30</f>
        <v>0</v>
      </c>
      <c r="O27" s="51">
        <f>'v 40'!O30</f>
        <v>0</v>
      </c>
      <c r="P27" s="46">
        <f>'v 40'!P30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5 okt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6 okt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7 okt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8 okt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9 okt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10 okt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11 okt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</mergeCells>
  <phoneticPr fontId="4"/>
  <conditionalFormatting sqref="G51:H51">
    <cfRule type="expression" dxfId="129" priority="0" stopIfTrue="1">
      <formula>$S$30+$S$35+$N$20+$O$20&lt;0</formula>
    </cfRule>
  </conditionalFormatting>
  <conditionalFormatting sqref="M50">
    <cfRule type="expression" dxfId="128" priority="1" stopIfTrue="1">
      <formula>$N$20+$S$28&lt;0</formula>
    </cfRule>
    <cfRule type="expression" dxfId="127" priority="2" stopIfTrue="1">
      <formula>$S$30&lt;0</formula>
    </cfRule>
  </conditionalFormatting>
  <conditionalFormatting sqref="M52">
    <cfRule type="expression" dxfId="126" priority="3" stopIfTrue="1">
      <formula>$N$20+$S$33&lt;0</formula>
    </cfRule>
    <cfRule type="expression" dxfId="125" priority="4" stopIfTrue="1">
      <formula>$S$35&lt;0</formula>
    </cfRule>
  </conditionalFormatting>
  <conditionalFormatting sqref="N28:N29">
    <cfRule type="expression" dxfId="124" priority="6" stopIfTrue="1">
      <formula>$N$20+$S$28&lt;0</formula>
    </cfRule>
    <cfRule type="expression" dxfId="123" priority="7" stopIfTrue="1">
      <formula>$S$30&lt;0</formula>
    </cfRule>
  </conditionalFormatting>
  <conditionalFormatting sqref="O28:O29">
    <cfRule type="expression" dxfId="122" priority="8" stopIfTrue="1">
      <formula>$O$20+$S$33&lt;0</formula>
    </cfRule>
    <cfRule type="expression" dxfId="121" priority="9" stopIfTrue="1">
      <formula>$S$35&lt;0</formula>
    </cfRule>
  </conditionalFormatting>
  <conditionalFormatting sqref="S14:S18">
    <cfRule type="expression" dxfId="120" priority="5" stopIfTrue="1">
      <formula>#REF!-#REF!&lt;0.01</formula>
    </cfRule>
  </conditionalFormatting>
  <dataValidations count="21">
    <dataValidation allowBlank="1" sqref="N22:N24" xr:uid="{00000000-0002-0000-2C00-000000000000}"/>
    <dataValidation type="time" operator="lessThan" allowBlank="1" showErrorMessage="1" errorTitle="Fel i inmatning" error="Värdet ska vara en tidsrymd (0:00-23:59:59)" sqref="G17:G24 I17:I21" xr:uid="{00000000-0002-0000-2C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2C00-000002000000}">
      <formula1>0.999988425925926</formula1>
    </dataValidation>
    <dataValidation type="textLength" allowBlank="1" sqref="J17:J21" xr:uid="{00000000-0002-0000-2C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2C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2C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2C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2C00-000007000000}">
      <formula1>0</formula1>
    </dataValidation>
    <dataValidation type="time" operator="lessThan" showErrorMessage="1" errorTitle="Fel i inmatning" error="Värdet ska vara en tidsrymd (0:00-23:59:59)" sqref="L17:L21" xr:uid="{00000000-0002-0000-2C00-000008000000}">
      <formula1>0.999988425925926</formula1>
    </dataValidation>
    <dataValidation type="textLength" operator="lessThan" allowBlank="1" sqref="K17:K21" xr:uid="{00000000-0002-0000-2C00-000009000000}">
      <formula1>50</formula1>
    </dataValidation>
    <dataValidation allowBlank="1" showInputMessage="1" showErrorMessage="1" prompt="Skriv in ej arbetad tid under arbetstid, t.ex. för ärenden" sqref="G15" xr:uid="{00000000-0002-0000-2C00-00000A000000}"/>
    <dataValidation allowBlank="1" showInputMessage="1" showErrorMessage="1" prompt="Skriv in om och hur länge du jobbat hemma" sqref="H15:H16" xr:uid="{00000000-0002-0000-2C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2C00-00000C000000}"/>
    <dataValidation allowBlank="1" showInputMessage="1" showErrorMessage="1" promptTitle="Frånvaroorsak" prompt="Kan användas både för tid då man lämnar in en blankett (sjukdom, VAB etc.), eller träningstimme." sqref="J16" xr:uid="{00000000-0002-0000-2C00-00000D000000}"/>
    <dataValidation allowBlank="1" showInputMessage="1" showErrorMessage="1" prompt="Skriv &quot;sjuk&quot; vid sjukdag som ska dras från flexsaldo, eller &quot;komp&quot; vid hel kompdag. Se kommentarerna." sqref="K15:K16" xr:uid="{00000000-0002-0000-2C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2C00-00000F000000}"/>
    <dataValidation allowBlank="1" showInputMessage="1" showErrorMessage="1" prompt="Skriv in beordrad enkel övertid, vilket är mellan kl 18.00-22.00 vardagar." sqref="N15:N16" xr:uid="{00000000-0002-0000-2C00-000010000000}"/>
    <dataValidation allowBlank="1" showInputMessage="1" showErrorMessage="1" prompt="Skriv in beordrad kvalificerad övertid, vilket är mellan kl 22.00-06.00 vardagar eller övriga datum som ingår." sqref="O15:O16" xr:uid="{00000000-0002-0000-2C00-000011000000}"/>
    <dataValidation type="time" operator="lessThanOrEqual" allowBlank="1" showErrorMessage="1" errorTitle="Fel i inmatning" error="Värdet ska vara en tid (00:00-23:59:59)" sqref="D17:E24" xr:uid="{00000000-0002-0000-2C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2C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2C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Blad46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12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4" width="7.625" style="2" customWidth="1"/>
    <col min="15" max="15" width="7.37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42</v>
      </c>
      <c r="F12" s="286"/>
      <c r="G12" s="350" t="str">
        <f>TEXT(firstday+(E12*7-10),format) &amp; " - " &amp; TEXT(firstday+(E12*7-4),format)</f>
        <v>12 oktober - 18 oktober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12 okt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13 okt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14 okt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15 okt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16 okt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17 okt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18 okt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41'!N30</f>
        <v>0</v>
      </c>
      <c r="O27" s="51">
        <f>'v 41'!O30</f>
        <v>0</v>
      </c>
      <c r="P27" s="46">
        <f>'v 41'!P30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12 okt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13 okt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14 okt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15 okt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16 okt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17 okt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18 okt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</mergeCells>
  <phoneticPr fontId="4"/>
  <conditionalFormatting sqref="G51:H51">
    <cfRule type="expression" dxfId="119" priority="0" stopIfTrue="1">
      <formula>$S$30+$S$35+$N$20+$O$20&lt;0</formula>
    </cfRule>
  </conditionalFormatting>
  <conditionalFormatting sqref="M50">
    <cfRule type="expression" dxfId="118" priority="1" stopIfTrue="1">
      <formula>$N$20+$S$28&lt;0</formula>
    </cfRule>
    <cfRule type="expression" dxfId="117" priority="2" stopIfTrue="1">
      <formula>$S$30&lt;0</formula>
    </cfRule>
  </conditionalFormatting>
  <conditionalFormatting sqref="M52">
    <cfRule type="expression" dxfId="116" priority="3" stopIfTrue="1">
      <formula>$N$20+$S$33&lt;0</formula>
    </cfRule>
    <cfRule type="expression" dxfId="115" priority="4" stopIfTrue="1">
      <formula>$S$35&lt;0</formula>
    </cfRule>
  </conditionalFormatting>
  <conditionalFormatting sqref="N28:N29">
    <cfRule type="expression" dxfId="114" priority="6" stopIfTrue="1">
      <formula>$N$20+$S$28&lt;0</formula>
    </cfRule>
    <cfRule type="expression" dxfId="113" priority="7" stopIfTrue="1">
      <formula>$S$30&lt;0</formula>
    </cfRule>
  </conditionalFormatting>
  <conditionalFormatting sqref="O28:O29">
    <cfRule type="expression" dxfId="112" priority="8" stopIfTrue="1">
      <formula>$O$20+$S$33&lt;0</formula>
    </cfRule>
    <cfRule type="expression" dxfId="111" priority="9" stopIfTrue="1">
      <formula>$S$35&lt;0</formula>
    </cfRule>
  </conditionalFormatting>
  <conditionalFormatting sqref="S14:S18">
    <cfRule type="expression" dxfId="110" priority="5" stopIfTrue="1">
      <formula>#REF!-#REF!&lt;0.01</formula>
    </cfRule>
  </conditionalFormatting>
  <dataValidations count="21">
    <dataValidation allowBlank="1" sqref="N22:N24" xr:uid="{00000000-0002-0000-2D00-000000000000}"/>
    <dataValidation type="time" operator="lessThan" allowBlank="1" showErrorMessage="1" errorTitle="Fel i inmatning" error="Värdet ska vara en tidsrymd (0:00-23:59:59)" sqref="G17:G24 I17:I21" xr:uid="{00000000-0002-0000-2D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2D00-000002000000}">
      <formula1>0.999988425925926</formula1>
    </dataValidation>
    <dataValidation type="textLength" allowBlank="1" sqref="J17:J21" xr:uid="{00000000-0002-0000-2D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2D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2D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2D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2D00-000007000000}">
      <formula1>0</formula1>
    </dataValidation>
    <dataValidation type="time" operator="lessThan" showErrorMessage="1" errorTitle="Fel i inmatning" error="Värdet ska vara en tidsrymd (0:00-23:59:59)" sqref="L17:L21" xr:uid="{00000000-0002-0000-2D00-000008000000}">
      <formula1>0.999988425925926</formula1>
    </dataValidation>
    <dataValidation type="textLength" operator="lessThan" allowBlank="1" sqref="K17:K21" xr:uid="{00000000-0002-0000-2D00-000009000000}">
      <formula1>50</formula1>
    </dataValidation>
    <dataValidation allowBlank="1" showInputMessage="1" showErrorMessage="1" prompt="Skriv in ej arbetad tid under arbetstid, t.ex. för ärenden" sqref="G15" xr:uid="{00000000-0002-0000-2D00-00000A000000}"/>
    <dataValidation allowBlank="1" showInputMessage="1" showErrorMessage="1" prompt="Skriv in om och hur länge du jobbat hemma" sqref="H15:H16" xr:uid="{00000000-0002-0000-2D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2D00-00000C000000}"/>
    <dataValidation allowBlank="1" showInputMessage="1" showErrorMessage="1" promptTitle="Frånvaroorsak" prompt="Kan användas både för tid då man lämnar in en blankett (sjukdom, VAB etc.), eller träningstimme." sqref="J16" xr:uid="{00000000-0002-0000-2D00-00000D000000}"/>
    <dataValidation allowBlank="1" showInputMessage="1" showErrorMessage="1" prompt="Skriv &quot;sjuk&quot; vid sjukdag som ska dras från flexsaldo, eller &quot;komp&quot; vid hel kompdag. Se kommentarerna." sqref="K15:K16" xr:uid="{00000000-0002-0000-2D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2D00-00000F000000}"/>
    <dataValidation allowBlank="1" showInputMessage="1" showErrorMessage="1" prompt="Skriv in beordrad enkel övertid, vilket är mellan kl 18.00-22.00 vardagar." sqref="N15:N16" xr:uid="{00000000-0002-0000-2D00-000010000000}"/>
    <dataValidation allowBlank="1" showInputMessage="1" showErrorMessage="1" prompt="Skriv in beordrad kvalificerad övertid, vilket är mellan kl 22.00-06.00 vardagar eller övriga datum som ingår." sqref="O15:O16" xr:uid="{00000000-0002-0000-2D00-000011000000}"/>
    <dataValidation type="time" operator="lessThanOrEqual" allowBlank="1" showErrorMessage="1" errorTitle="Fel i inmatning" error="Värdet ska vara en tid (00:00-23:59:59)" sqref="D17:E24" xr:uid="{00000000-0002-0000-2D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2D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2D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Blad47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12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4" width="7.625" style="2" customWidth="1"/>
    <col min="15" max="15" width="7.37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43</v>
      </c>
      <c r="F12" s="286"/>
      <c r="G12" s="350" t="str">
        <f>TEXT(firstday+(E12*7-10),format) &amp; " - " &amp; TEXT(firstday+(E12*7-4),format)</f>
        <v>19 oktober - 25 oktober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19 okt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20 okt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21 okt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22 okt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23 okt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24 okt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25 okt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42'!N30</f>
        <v>0</v>
      </c>
      <c r="O27" s="51">
        <f>'v 42'!O30</f>
        <v>0</v>
      </c>
      <c r="P27" s="46">
        <f>'v 42'!P30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19 okt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20 okt</v>
      </c>
      <c r="D35" s="392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21 okt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22 okt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23 okt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24 okt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25 okt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</mergeCells>
  <phoneticPr fontId="4"/>
  <conditionalFormatting sqref="G51:H51">
    <cfRule type="expression" dxfId="109" priority="0" stopIfTrue="1">
      <formula>$S$30+$S$35+$N$20+$O$20&lt;0</formula>
    </cfRule>
  </conditionalFormatting>
  <conditionalFormatting sqref="M50">
    <cfRule type="expression" dxfId="108" priority="1" stopIfTrue="1">
      <formula>$N$20+$S$28&lt;0</formula>
    </cfRule>
    <cfRule type="expression" dxfId="107" priority="2" stopIfTrue="1">
      <formula>$S$30&lt;0</formula>
    </cfRule>
  </conditionalFormatting>
  <conditionalFormatting sqref="M52">
    <cfRule type="expression" dxfId="106" priority="3" stopIfTrue="1">
      <formula>$N$20+$S$33&lt;0</formula>
    </cfRule>
    <cfRule type="expression" dxfId="105" priority="4" stopIfTrue="1">
      <formula>$S$35&lt;0</formula>
    </cfRule>
  </conditionalFormatting>
  <conditionalFormatting sqref="N28:N29">
    <cfRule type="expression" dxfId="104" priority="6" stopIfTrue="1">
      <formula>$N$20+$S$28&lt;0</formula>
    </cfRule>
    <cfRule type="expression" dxfId="103" priority="7" stopIfTrue="1">
      <formula>$S$30&lt;0</formula>
    </cfRule>
  </conditionalFormatting>
  <conditionalFormatting sqref="O28:O29">
    <cfRule type="expression" dxfId="102" priority="8" stopIfTrue="1">
      <formula>$O$20+$S$33&lt;0</formula>
    </cfRule>
    <cfRule type="expression" dxfId="101" priority="9" stopIfTrue="1">
      <formula>$S$35&lt;0</formula>
    </cfRule>
  </conditionalFormatting>
  <conditionalFormatting sqref="S14:S18">
    <cfRule type="expression" dxfId="100" priority="5" stopIfTrue="1">
      <formula>#REF!-#REF!&lt;0.01</formula>
    </cfRule>
  </conditionalFormatting>
  <dataValidations count="21">
    <dataValidation allowBlank="1" sqref="N22:N24" xr:uid="{00000000-0002-0000-2E00-000000000000}"/>
    <dataValidation type="time" operator="lessThan" allowBlank="1" showErrorMessage="1" errorTitle="Fel i inmatning" error="Värdet ska vara en tidsrymd (0:00-23:59:59)" sqref="G17:G24 I17:I21" xr:uid="{00000000-0002-0000-2E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2E00-000002000000}">
      <formula1>0.999988425925926</formula1>
    </dataValidation>
    <dataValidation type="textLength" allowBlank="1" sqref="J17:J21" xr:uid="{00000000-0002-0000-2E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2E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2E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2E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2E00-000007000000}">
      <formula1>0</formula1>
    </dataValidation>
    <dataValidation type="time" operator="lessThan" showErrorMessage="1" errorTitle="Fel i inmatning" error="Värdet ska vara en tidsrymd (0:00-23:59:59)" sqref="L17:L21" xr:uid="{00000000-0002-0000-2E00-000008000000}">
      <formula1>0.999988425925926</formula1>
    </dataValidation>
    <dataValidation type="textLength" operator="lessThan" allowBlank="1" sqref="K17:K21" xr:uid="{00000000-0002-0000-2E00-000009000000}">
      <formula1>50</formula1>
    </dataValidation>
    <dataValidation allowBlank="1" showInputMessage="1" showErrorMessage="1" prompt="Skriv in ej arbetad tid under arbetstid, t.ex. för ärenden" sqref="G15" xr:uid="{00000000-0002-0000-2E00-00000A000000}"/>
    <dataValidation allowBlank="1" showInputMessage="1" showErrorMessage="1" prompt="Skriv in om och hur länge du jobbat hemma" sqref="H15:H16" xr:uid="{00000000-0002-0000-2E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2E00-00000C000000}"/>
    <dataValidation allowBlank="1" showInputMessage="1" showErrorMessage="1" promptTitle="Frånvaroorsak" prompt="Kan användas både för tid då man lämnar in en blankett (sjukdom, VAB etc.), eller träningstimme." sqref="J16" xr:uid="{00000000-0002-0000-2E00-00000D000000}"/>
    <dataValidation allowBlank="1" showInputMessage="1" showErrorMessage="1" prompt="Skriv &quot;sjuk&quot; vid sjukdag som ska dras från flexsaldo, eller &quot;komp&quot; vid hel kompdag. Se kommentarerna." sqref="K15:K16" xr:uid="{00000000-0002-0000-2E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2E00-00000F000000}"/>
    <dataValidation allowBlank="1" showInputMessage="1" showErrorMessage="1" prompt="Skriv in beordrad enkel övertid, vilket är mellan kl 18.00-22.00 vardagar." sqref="N15:N16" xr:uid="{00000000-0002-0000-2E00-000010000000}"/>
    <dataValidation allowBlank="1" showInputMessage="1" showErrorMessage="1" prompt="Skriv in beordrad kvalificerad övertid, vilket är mellan kl 22.00-06.00 vardagar eller övriga datum som ingår." sqref="O15:O16" xr:uid="{00000000-0002-0000-2E00-000011000000}"/>
    <dataValidation type="time" operator="lessThanOrEqual" allowBlank="1" showErrorMessage="1" errorTitle="Fel i inmatning" error="Värdet ska vara en tid (00:00-23:59:59)" sqref="D17:E24" xr:uid="{00000000-0002-0000-2E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2E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2E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Blad48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125" bestFit="1" customWidth="1"/>
    <col min="4" max="6" width="7.125" customWidth="1"/>
    <col min="7" max="7" width="8.625" bestFit="1" customWidth="1"/>
    <col min="9" max="9" width="7.125" style="2" customWidth="1"/>
    <col min="10" max="10" width="19" style="2" bestFit="1" customWidth="1"/>
    <col min="11" max="11" width="5.625" style="2" customWidth="1"/>
    <col min="12" max="12" width="8.625" customWidth="1"/>
    <col min="13" max="14" width="7.625" style="2" customWidth="1"/>
    <col min="15" max="15" width="7.37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44</v>
      </c>
      <c r="F12" s="286"/>
      <c r="G12" s="350" t="str">
        <f>TEXT(firstday+(E12*7-10),format) &amp; " - " &amp; TEXT(firstday+(E12*7-4),format)</f>
        <v>26 oktober - 1 november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26 okt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27 okt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28 okt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29 okt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30 okt</v>
      </c>
      <c r="D21" s="185"/>
      <c r="E21" s="186"/>
      <c r="F21" s="188">
        <v>0</v>
      </c>
      <c r="G21" s="186"/>
      <c r="H21" s="185"/>
      <c r="I21" s="186"/>
      <c r="J21" s="218" t="s">
        <v>88</v>
      </c>
      <c r="K21" s="187"/>
      <c r="L21" s="176">
        <v>0.16666666666666666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31 okt</v>
      </c>
      <c r="D22" s="190"/>
      <c r="E22" s="191"/>
      <c r="F22" s="192"/>
      <c r="G22" s="190"/>
      <c r="H22" s="190"/>
      <c r="I22" s="193"/>
      <c r="J22" s="238" t="s">
        <v>94</v>
      </c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1 nov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43'!N30</f>
        <v>0</v>
      </c>
      <c r="O27" s="51">
        <f>'v 43'!O30</f>
        <v>0</v>
      </c>
      <c r="P27" s="46">
        <f>'v 43'!P30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26 okt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27 okt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28 okt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29 okt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30 okt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31 okt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1 nov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</mergeCells>
  <phoneticPr fontId="4"/>
  <conditionalFormatting sqref="G51:H51">
    <cfRule type="expression" dxfId="99" priority="0" stopIfTrue="1">
      <formula>$S$30+$S$35+$N$20+$O$20&lt;0</formula>
    </cfRule>
  </conditionalFormatting>
  <conditionalFormatting sqref="M50">
    <cfRule type="expression" dxfId="98" priority="1" stopIfTrue="1">
      <formula>$N$20+$S$28&lt;0</formula>
    </cfRule>
    <cfRule type="expression" dxfId="97" priority="2" stopIfTrue="1">
      <formula>$S$30&lt;0</formula>
    </cfRule>
  </conditionalFormatting>
  <conditionalFormatting sqref="M52">
    <cfRule type="expression" dxfId="96" priority="3" stopIfTrue="1">
      <formula>$N$20+$S$33&lt;0</formula>
    </cfRule>
    <cfRule type="expression" dxfId="95" priority="4" stopIfTrue="1">
      <formula>$S$35&lt;0</formula>
    </cfRule>
  </conditionalFormatting>
  <conditionalFormatting sqref="N28:N29">
    <cfRule type="expression" dxfId="94" priority="6" stopIfTrue="1">
      <formula>$N$20+$S$28&lt;0</formula>
    </cfRule>
    <cfRule type="expression" dxfId="93" priority="7" stopIfTrue="1">
      <formula>$S$30&lt;0</formula>
    </cfRule>
  </conditionalFormatting>
  <conditionalFormatting sqref="O28:O29">
    <cfRule type="expression" dxfId="92" priority="8" stopIfTrue="1">
      <formula>$O$20+$S$33&lt;0</formula>
    </cfRule>
    <cfRule type="expression" dxfId="91" priority="9" stopIfTrue="1">
      <formula>$S$35&lt;0</formula>
    </cfRule>
  </conditionalFormatting>
  <conditionalFormatting sqref="S14:S18">
    <cfRule type="expression" dxfId="90" priority="5" stopIfTrue="1">
      <formula>#REF!-#REF!&lt;0.01</formula>
    </cfRule>
  </conditionalFormatting>
  <dataValidations count="21">
    <dataValidation allowBlank="1" sqref="N22:N24" xr:uid="{00000000-0002-0000-2F00-000000000000}"/>
    <dataValidation type="time" operator="lessThan" allowBlank="1" showErrorMessage="1" errorTitle="Fel i inmatning" error="Värdet ska vara en tidsrymd (0:00-23:59:59)" sqref="G17:G24 I17:I21" xr:uid="{00000000-0002-0000-2F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2F00-000002000000}">
      <formula1>0.999988425925926</formula1>
    </dataValidation>
    <dataValidation type="textLength" allowBlank="1" sqref="J17:J21" xr:uid="{00000000-0002-0000-2F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2F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2F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2F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2F00-000007000000}">
      <formula1>0</formula1>
    </dataValidation>
    <dataValidation type="time" operator="lessThan" showErrorMessage="1" errorTitle="Fel i inmatning" error="Värdet ska vara en tidsrymd (0:00-23:59:59)" sqref="L17:L21" xr:uid="{00000000-0002-0000-2F00-000008000000}">
      <formula1>0.999988425925926</formula1>
    </dataValidation>
    <dataValidation type="textLength" operator="lessThan" allowBlank="1" sqref="K17:K21" xr:uid="{00000000-0002-0000-2F00-000009000000}">
      <formula1>50</formula1>
    </dataValidation>
    <dataValidation allowBlank="1" showInputMessage="1" showErrorMessage="1" prompt="Skriv in ej arbetad tid under arbetstid, t.ex. för ärenden" sqref="G15" xr:uid="{00000000-0002-0000-2F00-00000A000000}"/>
    <dataValidation allowBlank="1" showInputMessage="1" showErrorMessage="1" prompt="Skriv in om och hur länge du jobbat hemma" sqref="H15:H16" xr:uid="{00000000-0002-0000-2F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2F00-00000C000000}"/>
    <dataValidation allowBlank="1" showInputMessage="1" showErrorMessage="1" promptTitle="Frånvaroorsak" prompt="Kan användas både för tid då man lämnar in en blankett (sjukdom, VAB etc.), eller träningstimme." sqref="J16" xr:uid="{00000000-0002-0000-2F00-00000D000000}"/>
    <dataValidation allowBlank="1" showInputMessage="1" showErrorMessage="1" prompt="Skriv &quot;sjuk&quot; vid sjukdag som ska dras från flexsaldo, eller &quot;komp&quot; vid hel kompdag. Se kommentarerna." sqref="K15:K16" xr:uid="{00000000-0002-0000-2F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2F00-00000F000000}"/>
    <dataValidation allowBlank="1" showInputMessage="1" showErrorMessage="1" prompt="Skriv in beordrad enkel övertid, vilket är mellan kl 18.00-22.00 vardagar." sqref="N15:N16" xr:uid="{00000000-0002-0000-2F00-000010000000}"/>
    <dataValidation allowBlank="1" showInputMessage="1" showErrorMessage="1" prompt="Skriv in beordrad kvalificerad övertid, vilket är mellan kl 22.00-06.00 vardagar eller övriga datum som ingår." sqref="O15:O16" xr:uid="{00000000-0002-0000-2F00-000011000000}"/>
    <dataValidation type="time" operator="lessThanOrEqual" allowBlank="1" showErrorMessage="1" errorTitle="Fel i inmatning" error="Värdet ska vara en tid (00:00-23:59:59)" sqref="D17:E24" xr:uid="{00000000-0002-0000-2F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2F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2F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Blad49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4" width="7.625" style="2" customWidth="1"/>
    <col min="15" max="15" width="7.37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45</v>
      </c>
      <c r="F12" s="286"/>
      <c r="G12" s="350" t="str">
        <f>TEXT(firstday+(E12*7-10),format) &amp; " - " &amp; TEXT(firstday+(E12*7-4),format)</f>
        <v>2 november - 8 november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2 nov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3 nov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4 nov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5 nov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6 nov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7 nov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8 nov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44'!N30</f>
        <v>0</v>
      </c>
      <c r="O27" s="51">
        <f>'v 44'!O30</f>
        <v>0</v>
      </c>
      <c r="P27" s="46">
        <f>'v 44'!P30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2 nov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3 nov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4 nov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5 nov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6 nov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7 nov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8 nov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</mergeCells>
  <phoneticPr fontId="4"/>
  <conditionalFormatting sqref="G51:H51">
    <cfRule type="expression" dxfId="89" priority="0" stopIfTrue="1">
      <formula>$S$30+$S$35+$N$20+$O$20&lt;0</formula>
    </cfRule>
  </conditionalFormatting>
  <conditionalFormatting sqref="M50">
    <cfRule type="expression" dxfId="88" priority="1" stopIfTrue="1">
      <formula>$N$20+$S$28&lt;0</formula>
    </cfRule>
    <cfRule type="expression" dxfId="87" priority="2" stopIfTrue="1">
      <formula>$S$30&lt;0</formula>
    </cfRule>
  </conditionalFormatting>
  <conditionalFormatting sqref="M52">
    <cfRule type="expression" dxfId="86" priority="3" stopIfTrue="1">
      <formula>$N$20+$S$33&lt;0</formula>
    </cfRule>
    <cfRule type="expression" dxfId="85" priority="4" stopIfTrue="1">
      <formula>$S$35&lt;0</formula>
    </cfRule>
  </conditionalFormatting>
  <conditionalFormatting sqref="N28:N29">
    <cfRule type="expression" dxfId="84" priority="6" stopIfTrue="1">
      <formula>$N$20+$S$28&lt;0</formula>
    </cfRule>
    <cfRule type="expression" dxfId="83" priority="7" stopIfTrue="1">
      <formula>$S$30&lt;0</formula>
    </cfRule>
  </conditionalFormatting>
  <conditionalFormatting sqref="O28:O29">
    <cfRule type="expression" dxfId="82" priority="8" stopIfTrue="1">
      <formula>$O$20+$S$33&lt;0</formula>
    </cfRule>
    <cfRule type="expression" dxfId="81" priority="9" stopIfTrue="1">
      <formula>$S$35&lt;0</formula>
    </cfRule>
  </conditionalFormatting>
  <conditionalFormatting sqref="S14:S18">
    <cfRule type="expression" dxfId="80" priority="5" stopIfTrue="1">
      <formula>#REF!-#REF!&lt;0.01</formula>
    </cfRule>
  </conditionalFormatting>
  <dataValidations count="21">
    <dataValidation allowBlank="1" sqref="N22:N24" xr:uid="{00000000-0002-0000-3000-000000000000}"/>
    <dataValidation type="time" operator="lessThan" allowBlank="1" showErrorMessage="1" errorTitle="Fel i inmatning" error="Värdet ska vara en tidsrymd (0:00-23:59:59)" sqref="G17:G24 I17:I21" xr:uid="{00000000-0002-0000-30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3000-000002000000}">
      <formula1>0.999988425925926</formula1>
    </dataValidation>
    <dataValidation type="textLength" allowBlank="1" sqref="J17:J21" xr:uid="{00000000-0002-0000-30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30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30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30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3000-000007000000}">
      <formula1>0</formula1>
    </dataValidation>
    <dataValidation type="time" operator="lessThan" showErrorMessage="1" errorTitle="Fel i inmatning" error="Värdet ska vara en tidsrymd (0:00-23:59:59)" sqref="L17:L21" xr:uid="{00000000-0002-0000-3000-000008000000}">
      <formula1>0.999988425925926</formula1>
    </dataValidation>
    <dataValidation type="textLength" operator="lessThan" allowBlank="1" sqref="K17:K21" xr:uid="{00000000-0002-0000-3000-000009000000}">
      <formula1>50</formula1>
    </dataValidation>
    <dataValidation allowBlank="1" showInputMessage="1" showErrorMessage="1" prompt="Skriv in ej arbetad tid under arbetstid, t.ex. för ärenden" sqref="G15" xr:uid="{00000000-0002-0000-3000-00000A000000}"/>
    <dataValidation allowBlank="1" showInputMessage="1" showErrorMessage="1" prompt="Skriv in om och hur länge du jobbat hemma" sqref="H15:H16" xr:uid="{00000000-0002-0000-30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3000-00000C000000}"/>
    <dataValidation allowBlank="1" showInputMessage="1" showErrorMessage="1" promptTitle="Frånvaroorsak" prompt="Kan användas både för tid då man lämnar in en blankett (sjukdom, VAB etc.), eller träningstimme." sqref="J16" xr:uid="{00000000-0002-0000-3000-00000D000000}"/>
    <dataValidation allowBlank="1" showInputMessage="1" showErrorMessage="1" prompt="Skriv &quot;sjuk&quot; vid sjukdag som ska dras från flexsaldo, eller &quot;komp&quot; vid hel kompdag. Se kommentarerna." sqref="K15:K16" xr:uid="{00000000-0002-0000-30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3000-00000F000000}"/>
    <dataValidation allowBlank="1" showInputMessage="1" showErrorMessage="1" prompt="Skriv in beordrad enkel övertid, vilket är mellan kl 18.00-22.00 vardagar." sqref="N15:N16" xr:uid="{00000000-0002-0000-3000-000010000000}"/>
    <dataValidation allowBlank="1" showInputMessage="1" showErrorMessage="1" prompt="Skriv in beordrad kvalificerad övertid, vilket är mellan kl 22.00-06.00 vardagar eller övriga datum som ingår." sqref="O15:O16" xr:uid="{00000000-0002-0000-3000-000011000000}"/>
    <dataValidation type="time" operator="lessThanOrEqual" allowBlank="1" showErrorMessage="1" errorTitle="Fel i inmatning" error="Värdet ska vara en tid (00:00-23:59:59)" sqref="D17:E24" xr:uid="{00000000-0002-0000-30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30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30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5"/>
  <dimension ref="A1:AN122"/>
  <sheetViews>
    <sheetView showGridLines="0" topLeftCell="B1" zoomScaleNormal="100" workbookViewId="0">
      <selection activeCell="D21" sqref="D21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3" width="7.625" style="2" customWidth="1"/>
    <col min="14" max="14" width="7.125" style="2" customWidth="1"/>
    <col min="15" max="15" width="7.625" style="2" customWidth="1"/>
    <col min="16" max="16" width="6.625" customWidth="1"/>
    <col min="17" max="17" width="8.125" customWidth="1"/>
  </cols>
  <sheetData>
    <row r="1" spans="1:40" ht="12.95" customHeight="1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61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60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66"/>
      <c r="R10" s="85"/>
      <c r="S10" s="85"/>
      <c r="T10" s="85"/>
      <c r="U10" s="85"/>
      <c r="V10" s="85"/>
      <c r="W10" s="85"/>
      <c r="X10" s="85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66"/>
      <c r="R11" s="85"/>
      <c r="S11" s="85"/>
      <c r="T11" s="85"/>
      <c r="U11" s="85"/>
      <c r="V11" s="85"/>
      <c r="W11" s="85"/>
      <c r="X11" s="85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1</v>
      </c>
      <c r="F12" s="286"/>
      <c r="G12" s="350" t="str">
        <f>TEXT(firstday+(E12*7-7),format) &amp; " - " &amp; TEXT(firstday+(E12*7-4),format)</f>
        <v>1 januari - 4 januari</v>
      </c>
      <c r="H12" s="295"/>
      <c r="I12" s="295"/>
      <c r="J12" s="295"/>
      <c r="K12" s="351"/>
      <c r="L12" s="349"/>
      <c r="M12" s="285"/>
      <c r="N12" s="285"/>
      <c r="O12" s="285"/>
      <c r="P12" s="286"/>
      <c r="Q12" s="67"/>
      <c r="R12" s="86"/>
      <c r="S12" s="87"/>
      <c r="T12" s="87"/>
      <c r="U12" s="87"/>
      <c r="V12" s="88"/>
      <c r="W12" s="89"/>
      <c r="X12" s="89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68"/>
      <c r="R13" s="90"/>
      <c r="S13" s="87"/>
      <c r="T13" s="87"/>
      <c r="U13" s="87"/>
      <c r="V13" s="87"/>
      <c r="W13" s="89"/>
      <c r="X13" s="89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68"/>
      <c r="R14" s="87"/>
      <c r="S14" s="87"/>
      <c r="T14" s="86"/>
      <c r="U14" s="87"/>
      <c r="V14" s="87"/>
      <c r="W14" s="89"/>
      <c r="X14" s="89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57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68"/>
      <c r="R15" s="87"/>
      <c r="S15" s="87"/>
      <c r="T15" s="87"/>
      <c r="U15" s="87"/>
      <c r="V15" s="87"/>
      <c r="W15" s="89"/>
      <c r="X15" s="89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55"/>
      <c r="D16" s="358" t="s">
        <v>27</v>
      </c>
      <c r="E16" s="359"/>
      <c r="F16" s="359"/>
      <c r="G16" s="360"/>
      <c r="H16" s="371"/>
      <c r="I16" s="56" t="s">
        <v>71</v>
      </c>
      <c r="J16" s="223" t="s">
        <v>70</v>
      </c>
      <c r="K16" s="338"/>
      <c r="L16" s="342"/>
      <c r="M16" s="344"/>
      <c r="N16" s="346"/>
      <c r="O16" s="365"/>
      <c r="P16" s="338"/>
      <c r="Q16" s="68"/>
      <c r="R16" s="87"/>
      <c r="S16" s="87"/>
      <c r="T16" s="86"/>
      <c r="U16" s="87"/>
      <c r="V16" s="87"/>
      <c r="W16" s="89"/>
      <c r="X16" s="89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/>
      <c r="D17" s="182"/>
      <c r="E17" s="183"/>
      <c r="F17" s="182"/>
      <c r="G17" s="183"/>
      <c r="H17" s="184"/>
      <c r="I17" s="182"/>
      <c r="J17" s="219"/>
      <c r="K17" s="180"/>
      <c r="L17" s="178"/>
      <c r="M17" s="45"/>
      <c r="N17" s="186"/>
      <c r="O17" s="185"/>
      <c r="P17" s="45"/>
      <c r="Q17" s="68"/>
      <c r="R17" s="87"/>
      <c r="S17" s="89"/>
      <c r="T17" s="89"/>
      <c r="U17" s="89"/>
      <c r="V17" s="87"/>
      <c r="W17" s="89"/>
      <c r="X17" s="89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/>
      <c r="D18" s="185"/>
      <c r="E18" s="186"/>
      <c r="F18" s="185"/>
      <c r="G18" s="186"/>
      <c r="H18" s="185"/>
      <c r="I18" s="185"/>
      <c r="J18" s="202"/>
      <c r="K18" s="187"/>
      <c r="L18" s="204"/>
      <c r="M18" s="45"/>
      <c r="N18" s="186"/>
      <c r="O18" s="185"/>
      <c r="P18" s="45"/>
      <c r="Q18" s="68"/>
      <c r="R18" s="87"/>
      <c r="S18" s="91"/>
      <c r="T18" s="92"/>
      <c r="U18" s="92"/>
      <c r="V18" s="89"/>
      <c r="W18" s="89"/>
      <c r="X18" s="89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/>
      <c r="D19" s="185"/>
      <c r="E19" s="186"/>
      <c r="F19" s="185"/>
      <c r="G19" s="186"/>
      <c r="H19" s="185"/>
      <c r="I19" s="186"/>
      <c r="J19" s="202"/>
      <c r="K19" s="187"/>
      <c r="L19" s="204"/>
      <c r="M19" s="45"/>
      <c r="N19" s="186"/>
      <c r="O19" s="185"/>
      <c r="P19" s="45">
        <f t="shared" ref="P19:P21" si="0">(M19&gt;0)*(M19-L19-N19-O19+I19)-AND(M19=0,K19&lt;&gt;"")*(L19-I19)</f>
        <v>0</v>
      </c>
      <c r="Q19" s="69"/>
      <c r="R19" s="89"/>
      <c r="S19" s="89"/>
      <c r="T19" s="89"/>
      <c r="U19" s="89"/>
      <c r="V19" s="89"/>
      <c r="W19" s="89"/>
      <c r="X19" s="89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1 jan</v>
      </c>
      <c r="D20" s="185"/>
      <c r="E20" s="186"/>
      <c r="F20" s="185"/>
      <c r="G20" s="186"/>
      <c r="H20" s="185"/>
      <c r="I20" s="186"/>
      <c r="J20" s="202" t="s">
        <v>115</v>
      </c>
      <c r="K20" s="187"/>
      <c r="L20" s="204">
        <v>0</v>
      </c>
      <c r="M20" s="45">
        <f t="shared" ref="M20:M21" si="1">AND(D20&lt;&gt;"",E20&lt;&gt;"")*((D20&gt;=E20)+E20-D20-F20-G20)+H20</f>
        <v>0</v>
      </c>
      <c r="N20" s="186"/>
      <c r="O20" s="185"/>
      <c r="P20" s="45">
        <f t="shared" si="0"/>
        <v>0</v>
      </c>
      <c r="Q20" s="5"/>
      <c r="R20" s="87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2 jan</v>
      </c>
      <c r="D21" s="185"/>
      <c r="E21" s="186"/>
      <c r="F21" s="188"/>
      <c r="G21" s="186"/>
      <c r="H21" s="185"/>
      <c r="I21" s="186"/>
      <c r="J21" s="219" t="s">
        <v>86</v>
      </c>
      <c r="K21" s="187"/>
      <c r="L21" s="178">
        <v>0</v>
      </c>
      <c r="M21" s="45">
        <f t="shared" si="1"/>
        <v>0</v>
      </c>
      <c r="N21" s="186"/>
      <c r="O21" s="185"/>
      <c r="P21" s="45">
        <f t="shared" si="0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3 jan</v>
      </c>
      <c r="D22" s="185"/>
      <c r="E22" s="186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4 jan</v>
      </c>
      <c r="D23" s="185"/>
      <c r="E23" s="186"/>
      <c r="F23" s="197"/>
      <c r="G23" s="188"/>
      <c r="H23" s="188"/>
      <c r="I23" s="198"/>
      <c r="J23" s="212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93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0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'Personuppgifter &amp; Instruktioner'!G18</f>
        <v>0</v>
      </c>
      <c r="O27" s="51">
        <f>'Personuppgifter &amp; Instruktioner'!L18</f>
        <v>0</v>
      </c>
      <c r="P27" s="46">
        <f>'Personuppgifter &amp; Instruktioner'!E18</f>
        <v>0</v>
      </c>
      <c r="Q27" s="5"/>
      <c r="R27" s="93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93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/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/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93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/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93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1 jan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2 jan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93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74" t="str">
        <f>C22</f>
        <v>lör 3 jan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75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4 jan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ht="14.1" customHeight="1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ht="14.1" customHeight="1" x14ac:dyDescent="0.2">
      <c r="A48" s="82"/>
      <c r="B48" s="53"/>
      <c r="C48" s="3"/>
      <c r="J48"/>
      <c r="K48"/>
      <c r="L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ht="14.1" customHeight="1" x14ac:dyDescent="0.2">
      <c r="A49" s="82"/>
      <c r="B49" s="53"/>
      <c r="C49" s="3"/>
      <c r="J49"/>
      <c r="K49"/>
      <c r="L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ht="14.1" customHeight="1" x14ac:dyDescent="0.2">
      <c r="A50" s="82"/>
      <c r="B50" s="53"/>
      <c r="E50" s="29"/>
      <c r="J50"/>
      <c r="K50"/>
      <c r="L50" s="2"/>
      <c r="P50" s="1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C51" s="3"/>
      <c r="J51"/>
      <c r="K51"/>
      <c r="L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G53" s="2"/>
      <c r="H53" s="2"/>
      <c r="J53"/>
      <c r="K53"/>
      <c r="L53" s="2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L54" s="2"/>
      <c r="M54" s="19"/>
      <c r="P54" s="2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E55" s="29"/>
      <c r="G55" s="1"/>
      <c r="H55" s="1"/>
      <c r="I55"/>
      <c r="J55"/>
      <c r="K55"/>
      <c r="L55" s="2"/>
      <c r="M55"/>
      <c r="N55"/>
      <c r="O55"/>
      <c r="P55" s="2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C56" s="3"/>
      <c r="J56"/>
      <c r="K56"/>
      <c r="L56" s="2"/>
      <c r="M56" s="19"/>
      <c r="P56" s="2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C57" s="3"/>
      <c r="H57" s="2"/>
      <c r="J57"/>
      <c r="K57"/>
      <c r="L57" s="2"/>
      <c r="M57"/>
      <c r="P57" s="2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3"/>
      <c r="J58"/>
      <c r="K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G59" s="3"/>
      <c r="H59" s="3"/>
      <c r="J59"/>
      <c r="K59"/>
      <c r="O59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I60"/>
      <c r="J60"/>
      <c r="K60"/>
      <c r="M60"/>
      <c r="N60"/>
      <c r="O60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I61"/>
      <c r="J61"/>
      <c r="K61"/>
      <c r="M61"/>
      <c r="N61"/>
      <c r="O61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20"/>
      <c r="I62"/>
      <c r="J62"/>
      <c r="K62"/>
      <c r="M62"/>
      <c r="N62"/>
      <c r="O62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74"/>
      <c r="E64" s="74"/>
      <c r="F64" s="74"/>
      <c r="G64" s="74"/>
      <c r="H64" s="74"/>
      <c r="I64" s="74"/>
      <c r="M64" s="74"/>
      <c r="N64" s="74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74"/>
      <c r="E65" s="74"/>
      <c r="F65" s="74"/>
      <c r="G65" s="74"/>
      <c r="H65" s="74"/>
      <c r="I65" s="74"/>
      <c r="J65" s="20"/>
      <c r="K65" s="20"/>
      <c r="M65" s="74"/>
      <c r="N65" s="74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5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74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4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C69" s="74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C70" s="74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21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76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C74" s="3"/>
      <c r="D74" s="21"/>
      <c r="E74" s="21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4"/>
      <c r="D75" s="21"/>
      <c r="G75" s="21"/>
      <c r="H75" s="21"/>
      <c r="I75" s="20"/>
      <c r="J75" s="20"/>
      <c r="K75" s="20"/>
      <c r="M75" s="20"/>
      <c r="N75" s="20"/>
      <c r="O75" s="20"/>
      <c r="Q75" s="5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21"/>
      <c r="D76" s="21"/>
      <c r="E76" s="7"/>
      <c r="F76" s="21"/>
      <c r="G76" s="21"/>
      <c r="H76" s="21"/>
      <c r="I76" s="20"/>
      <c r="J76" s="20"/>
      <c r="K76" s="20"/>
      <c r="M76" s="20"/>
      <c r="N76" s="20"/>
      <c r="O76" s="20"/>
      <c r="Q76" s="5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Q77" s="5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Q78" s="5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7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C83" s="7"/>
      <c r="D83" s="7"/>
      <c r="E83" s="7"/>
      <c r="F83" s="7"/>
      <c r="G83" s="7"/>
      <c r="H83" s="7"/>
      <c r="I83" s="8"/>
      <c r="J83" s="8"/>
      <c r="K83" s="8"/>
      <c r="L83" s="7"/>
      <c r="M83" s="8"/>
      <c r="N83" s="8"/>
      <c r="O83" s="8"/>
      <c r="P83" s="7"/>
      <c r="Q83" s="66"/>
      <c r="R83" s="85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7"/>
      <c r="D84" s="7"/>
      <c r="E84" s="7"/>
      <c r="F84" s="7"/>
      <c r="G84" s="7"/>
      <c r="H84" s="7"/>
      <c r="I84" s="8"/>
      <c r="J84" s="8"/>
      <c r="K84" s="8"/>
      <c r="L84" s="7"/>
      <c r="M84" s="8"/>
      <c r="N84" s="8"/>
      <c r="O84" s="8"/>
      <c r="P84" s="7"/>
      <c r="Q84" s="66"/>
      <c r="R84" s="85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77"/>
      <c r="D85" s="77"/>
      <c r="E85" s="77"/>
      <c r="F85" s="77"/>
      <c r="G85" s="77"/>
      <c r="H85" s="77"/>
      <c r="I85" s="78"/>
      <c r="J85" s="78"/>
      <c r="K85" s="78"/>
      <c r="L85" s="77"/>
      <c r="M85" s="78"/>
      <c r="N85" s="78"/>
      <c r="O85" s="78"/>
      <c r="P85" s="77"/>
      <c r="Q85" s="79"/>
      <c r="R85" s="85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96"/>
      <c r="D86" s="85"/>
      <c r="E86" s="85"/>
      <c r="F86" s="85"/>
      <c r="G86" s="85"/>
      <c r="H86" s="85"/>
      <c r="I86" s="97"/>
      <c r="J86" s="97"/>
      <c r="K86" s="97"/>
      <c r="L86" s="85"/>
      <c r="M86" s="97"/>
      <c r="N86" s="97"/>
      <c r="O86" s="97"/>
      <c r="P86" s="85"/>
      <c r="Q86" s="85"/>
      <c r="R86" s="85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96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37:C38"/>
    <mergeCell ref="C39:C40"/>
    <mergeCell ref="D40:P40"/>
    <mergeCell ref="D16:G16"/>
    <mergeCell ref="C32:D32"/>
    <mergeCell ref="C30:E30"/>
    <mergeCell ref="C28:E28"/>
    <mergeCell ref="O15:O16"/>
    <mergeCell ref="C27:E27"/>
    <mergeCell ref="C33:C34"/>
    <mergeCell ref="C35:C36"/>
    <mergeCell ref="C29:E29"/>
    <mergeCell ref="C25:D25"/>
    <mergeCell ref="H15:H16"/>
    <mergeCell ref="C26:E26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P15:P16"/>
    <mergeCell ref="C14:D14"/>
    <mergeCell ref="K15:K16"/>
    <mergeCell ref="L15:L16"/>
    <mergeCell ref="M15:M16"/>
    <mergeCell ref="N15:N16"/>
    <mergeCell ref="C7:K7"/>
    <mergeCell ref="L7:P7"/>
    <mergeCell ref="L8:P8"/>
    <mergeCell ref="C8:K8"/>
    <mergeCell ref="L9:P9"/>
    <mergeCell ref="G11:K11"/>
    <mergeCell ref="L10:P10"/>
    <mergeCell ref="L11:P12"/>
    <mergeCell ref="C9:F9"/>
  </mergeCells>
  <phoneticPr fontId="4"/>
  <conditionalFormatting sqref="G55:H55">
    <cfRule type="expression" dxfId="529" priority="0" stopIfTrue="1">
      <formula>$S$30+$S$35+$N$20+$O$20&lt;0</formula>
    </cfRule>
  </conditionalFormatting>
  <conditionalFormatting sqref="M54">
    <cfRule type="expression" dxfId="528" priority="1" stopIfTrue="1">
      <formula>$N$20+$S$28&lt;0</formula>
    </cfRule>
    <cfRule type="expression" dxfId="527" priority="2" stopIfTrue="1">
      <formula>$S$30&lt;0</formula>
    </cfRule>
  </conditionalFormatting>
  <conditionalFormatting sqref="M56">
    <cfRule type="expression" dxfId="526" priority="3" stopIfTrue="1">
      <formula>$N$20+$S$33&lt;0</formula>
    </cfRule>
    <cfRule type="expression" dxfId="525" priority="4" stopIfTrue="1">
      <formula>$S$35&lt;0</formula>
    </cfRule>
  </conditionalFormatting>
  <conditionalFormatting sqref="N28:N29">
    <cfRule type="expression" dxfId="524" priority="6" stopIfTrue="1">
      <formula>$N$20+$S$28&lt;0</formula>
    </cfRule>
    <cfRule type="expression" dxfId="523" priority="7" stopIfTrue="1">
      <formula>$S$30&lt;0</formula>
    </cfRule>
  </conditionalFormatting>
  <conditionalFormatting sqref="O28:O29">
    <cfRule type="expression" dxfId="522" priority="8" stopIfTrue="1">
      <formula>$O$20+$S$33&lt;0</formula>
    </cfRule>
    <cfRule type="expression" dxfId="521" priority="9" stopIfTrue="1">
      <formula>$S$35&lt;0</formula>
    </cfRule>
  </conditionalFormatting>
  <conditionalFormatting sqref="S14:S18">
    <cfRule type="expression" dxfId="520" priority="5" stopIfTrue="1">
      <formula>#REF!-#REF!&lt;0.01</formula>
    </cfRule>
  </conditionalFormatting>
  <dataValidations xWindow="873" yWindow="654" count="21">
    <dataValidation type="time" operator="lessThan" allowBlank="1" showErrorMessage="1" errorTitle="Fel i inmatning" error="Värdet ska vara en tidsrymd (0:00-23:59:59)" sqref="G17:G24 I17:I21" xr:uid="{00000000-0002-0000-0400-000000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0400-000001000000}">
      <formula1>0.999988425925926</formula1>
    </dataValidation>
    <dataValidation type="time" operator="lessThanOrEqual" allowBlank="1" showErrorMessage="1" errorTitle="Fel i inmatning" error="Värdet ska vara en tidsrymd (0:00-23:59:59)" sqref="N17 N19:N21 O17:O24" xr:uid="{00000000-0002-0000-0400-000002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0400-000003000000}">
      <formula1>0</formula1>
    </dataValidation>
    <dataValidation allowBlank="1" sqref="N22:N24" xr:uid="{00000000-0002-0000-0400-000004000000}"/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0400-000005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0400-000006000000}">
      <formula1>0</formula1>
    </dataValidation>
    <dataValidation type="time" operator="lessThan" showErrorMessage="1" errorTitle="Fel i inmatning" error="Värdet ska vara en tidsrymd (0:00-23:59:59)" sqref="L17:L21" xr:uid="{00000000-0002-0000-0400-000007000000}">
      <formula1>0.999988425925926</formula1>
    </dataValidation>
    <dataValidation type="textLength" operator="lessThan" allowBlank="1" sqref="K17:K21" xr:uid="{00000000-0002-0000-0400-000008000000}">
      <formula1>50</formula1>
    </dataValidation>
    <dataValidation allowBlank="1" showInputMessage="1" showErrorMessage="1" prompt="Skriv in ej arbetad tid under arbetstid, t.ex. för ärenden" sqref="G15" xr:uid="{00000000-0002-0000-0400-000009000000}"/>
    <dataValidation allowBlank="1" showInputMessage="1" showErrorMessage="1" prompt="Skriv in om och hur länge du jobbat hemma" sqref="H15:H16" xr:uid="{00000000-0002-0000-0400-00000A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0400-00000B000000}"/>
    <dataValidation allowBlank="1" showInputMessage="1" showErrorMessage="1" promptTitle="Frånvaroorsak" prompt="Kan användas både för tid då man lämnar in en blankett (sjukdom, VAB etc.), eller träningstimme." sqref="J16" xr:uid="{00000000-0002-0000-0400-00000C000000}"/>
    <dataValidation allowBlank="1" showInputMessage="1" showErrorMessage="1" prompt="Skriv &quot;sjuk&quot; vid sjukdag som ska dras från flexsaldo, eller &quot;komp&quot; vid hel kompdag. Se kommentarerna." sqref="K15:K16" xr:uid="{00000000-0002-0000-0400-00000D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0400-00000E000000}"/>
    <dataValidation allowBlank="1" showInputMessage="1" showErrorMessage="1" prompt="Skriv in beordrad enkel övertid, vilket är mellan kl 18.00-22.00 vardagar." sqref="N15:N16" xr:uid="{00000000-0002-0000-0400-00000F000000}"/>
    <dataValidation allowBlank="1" showInputMessage="1" showErrorMessage="1" prompt="Skriv in beordrad kvalificerad övertid, vilket är mellan kl 22.00-06.00 vardagar eller övriga datum som ingår." sqref="O15:O16" xr:uid="{00000000-0002-0000-0400-000010000000}"/>
    <dataValidation type="time" operator="lessThanOrEqual" allowBlank="1" showErrorMessage="1" errorTitle="Fel i inmatning" error="Värdet ska vara en tid (00:00-23:59:59)" sqref="D17:E24" xr:uid="{00000000-0002-0000-0400-000011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0400-000012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0400-000013000000}">
      <formula1>0.999988425925926</formula1>
    </dataValidation>
    <dataValidation type="textLength" allowBlank="1" sqref="J17:J21" xr:uid="{00000000-0002-0000-0400-000014000000}">
      <formula1>0</formula1>
      <formula2>200</formula2>
    </dataValidation>
  </dataValidations>
  <pageMargins left="0.39000000000000007" right="0.39000000000000007" top="0.19685039370078741" bottom="0.19685039370078741" header="0.51" footer="0.51"/>
  <pageSetup paperSize="9" orientation="portrait" horizontalDpi="4294967292" verticalDpi="4294967292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Blad50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4" width="7.625" style="2" customWidth="1"/>
    <col min="15" max="15" width="7.37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46</v>
      </c>
      <c r="F12" s="286"/>
      <c r="G12" s="350" t="str">
        <f>TEXT(firstday+(E12*7-10),format) &amp; " - " &amp; TEXT(firstday+(E12*7-4),format)</f>
        <v>9 november - 15 november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9 nov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10 nov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11 nov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12 nov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13 nov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14 nov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15 nov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45'!N30</f>
        <v>0</v>
      </c>
      <c r="O27" s="51">
        <f>'v 45'!O30</f>
        <v>0</v>
      </c>
      <c r="P27" s="46">
        <f>'v 45'!P30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9 nov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10 nov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11 nov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12 nov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13 nov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14 nov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15 nov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</mergeCells>
  <phoneticPr fontId="4"/>
  <conditionalFormatting sqref="G51:H51">
    <cfRule type="expression" dxfId="79" priority="0" stopIfTrue="1">
      <formula>$S$30+$S$35+$N$20+$O$20&lt;0</formula>
    </cfRule>
  </conditionalFormatting>
  <conditionalFormatting sqref="M50">
    <cfRule type="expression" dxfId="78" priority="1" stopIfTrue="1">
      <formula>$N$20+$S$28&lt;0</formula>
    </cfRule>
    <cfRule type="expression" dxfId="77" priority="2" stopIfTrue="1">
      <formula>$S$30&lt;0</formula>
    </cfRule>
  </conditionalFormatting>
  <conditionalFormatting sqref="M52">
    <cfRule type="expression" dxfId="76" priority="3" stopIfTrue="1">
      <formula>$N$20+$S$33&lt;0</formula>
    </cfRule>
    <cfRule type="expression" dxfId="75" priority="4" stopIfTrue="1">
      <formula>$S$35&lt;0</formula>
    </cfRule>
  </conditionalFormatting>
  <conditionalFormatting sqref="N28:N29">
    <cfRule type="expression" dxfId="74" priority="6" stopIfTrue="1">
      <formula>$N$20+$S$28&lt;0</formula>
    </cfRule>
    <cfRule type="expression" dxfId="73" priority="7" stopIfTrue="1">
      <formula>$S$30&lt;0</formula>
    </cfRule>
  </conditionalFormatting>
  <conditionalFormatting sqref="O28:O29">
    <cfRule type="expression" dxfId="72" priority="8" stopIfTrue="1">
      <formula>$O$20+$S$33&lt;0</formula>
    </cfRule>
    <cfRule type="expression" dxfId="71" priority="9" stopIfTrue="1">
      <formula>$S$35&lt;0</formula>
    </cfRule>
  </conditionalFormatting>
  <conditionalFormatting sqref="S14:S18">
    <cfRule type="expression" dxfId="70" priority="5" stopIfTrue="1">
      <formula>#REF!-#REF!&lt;0.01</formula>
    </cfRule>
  </conditionalFormatting>
  <dataValidations count="21">
    <dataValidation allowBlank="1" sqref="N22:N24" xr:uid="{00000000-0002-0000-3100-000000000000}"/>
    <dataValidation type="time" operator="lessThan" allowBlank="1" showErrorMessage="1" errorTitle="Fel i inmatning" error="Värdet ska vara en tidsrymd (0:00-23:59:59)" sqref="G17:G24 I17:I21" xr:uid="{00000000-0002-0000-31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3100-000002000000}">
      <formula1>0.999988425925926</formula1>
    </dataValidation>
    <dataValidation type="textLength" allowBlank="1" sqref="J17:J21" xr:uid="{00000000-0002-0000-31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31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31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31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3100-000007000000}">
      <formula1>0</formula1>
    </dataValidation>
    <dataValidation type="time" operator="lessThan" showErrorMessage="1" errorTitle="Fel i inmatning" error="Värdet ska vara en tidsrymd (0:00-23:59:59)" sqref="L17:L21" xr:uid="{00000000-0002-0000-3100-000008000000}">
      <formula1>0.999988425925926</formula1>
    </dataValidation>
    <dataValidation type="textLength" operator="lessThan" allowBlank="1" sqref="K17:K21" xr:uid="{00000000-0002-0000-3100-000009000000}">
      <formula1>50</formula1>
    </dataValidation>
    <dataValidation allowBlank="1" showInputMessage="1" showErrorMessage="1" prompt="Skriv in ej arbetad tid under arbetstid, t.ex. för ärenden" sqref="G15" xr:uid="{00000000-0002-0000-3100-00000A000000}"/>
    <dataValidation allowBlank="1" showInputMessage="1" showErrorMessage="1" prompt="Skriv in om och hur länge du jobbat hemma" sqref="H15:H16" xr:uid="{00000000-0002-0000-31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3100-00000C000000}"/>
    <dataValidation allowBlank="1" showInputMessage="1" showErrorMessage="1" promptTitle="Frånvaroorsak" prompt="Kan användas både för tid då man lämnar in en blankett (sjukdom, VAB etc.), eller träningstimme." sqref="J16" xr:uid="{00000000-0002-0000-3100-00000D000000}"/>
    <dataValidation allowBlank="1" showInputMessage="1" showErrorMessage="1" prompt="Skriv &quot;sjuk&quot; vid sjukdag som ska dras från flexsaldo, eller &quot;komp&quot; vid hel kompdag. Se kommentarerna." sqref="K15:K16" xr:uid="{00000000-0002-0000-31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3100-00000F000000}"/>
    <dataValidation allowBlank="1" showInputMessage="1" showErrorMessage="1" prompt="Skriv in beordrad enkel övertid, vilket är mellan kl 18.00-22.00 vardagar." sqref="N15:N16" xr:uid="{00000000-0002-0000-3100-000010000000}"/>
    <dataValidation allowBlank="1" showInputMessage="1" showErrorMessage="1" prompt="Skriv in beordrad kvalificerad övertid, vilket är mellan kl 22.00-06.00 vardagar eller övriga datum som ingår." sqref="O15:O16" xr:uid="{00000000-0002-0000-3100-000011000000}"/>
    <dataValidation type="time" operator="lessThanOrEqual" allowBlank="1" showErrorMessage="1" errorTitle="Fel i inmatning" error="Värdet ska vara en tid (00:00-23:59:59)" sqref="D17:E24" xr:uid="{00000000-0002-0000-31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31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31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Blad51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4" width="7.625" style="2" customWidth="1"/>
    <col min="15" max="15" width="7.37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47</v>
      </c>
      <c r="F12" s="286"/>
      <c r="G12" s="350" t="str">
        <f>TEXT(firstday+(E12*7-10),format) &amp; " - " &amp; TEXT(firstday+(E12*7-4),format)</f>
        <v>16 november - 22 november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16 nov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17 nov</v>
      </c>
      <c r="D18" s="185"/>
      <c r="E18" s="185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18 nov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19 nov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20 nov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21 nov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22 nov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46'!N30</f>
        <v>0</v>
      </c>
      <c r="O27" s="51">
        <f>'v 46'!O30</f>
        <v>0</v>
      </c>
      <c r="P27" s="46">
        <f>'v 46'!P30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16 nov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17 nov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18 nov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19 nov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20 nov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21 nov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22 nov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</mergeCells>
  <phoneticPr fontId="4"/>
  <conditionalFormatting sqref="G51:H51">
    <cfRule type="expression" dxfId="69" priority="0" stopIfTrue="1">
      <formula>$S$30+$S$35+$N$20+$O$20&lt;0</formula>
    </cfRule>
  </conditionalFormatting>
  <conditionalFormatting sqref="M50">
    <cfRule type="expression" dxfId="68" priority="1" stopIfTrue="1">
      <formula>$N$20+$S$28&lt;0</formula>
    </cfRule>
    <cfRule type="expression" dxfId="67" priority="2" stopIfTrue="1">
      <formula>$S$30&lt;0</formula>
    </cfRule>
  </conditionalFormatting>
  <conditionalFormatting sqref="M52">
    <cfRule type="expression" dxfId="66" priority="3" stopIfTrue="1">
      <formula>$N$20+$S$33&lt;0</formula>
    </cfRule>
    <cfRule type="expression" dxfId="65" priority="4" stopIfTrue="1">
      <formula>$S$35&lt;0</formula>
    </cfRule>
  </conditionalFormatting>
  <conditionalFormatting sqref="N28:N29">
    <cfRule type="expression" dxfId="64" priority="6" stopIfTrue="1">
      <formula>$N$20+$S$28&lt;0</formula>
    </cfRule>
    <cfRule type="expression" dxfId="63" priority="7" stopIfTrue="1">
      <formula>$S$30&lt;0</formula>
    </cfRule>
  </conditionalFormatting>
  <conditionalFormatting sqref="O28:O29">
    <cfRule type="expression" dxfId="62" priority="8" stopIfTrue="1">
      <formula>$O$20+$S$33&lt;0</formula>
    </cfRule>
    <cfRule type="expression" dxfId="61" priority="9" stopIfTrue="1">
      <formula>$S$35&lt;0</formula>
    </cfRule>
  </conditionalFormatting>
  <conditionalFormatting sqref="S14:S18">
    <cfRule type="expression" dxfId="60" priority="5" stopIfTrue="1">
      <formula>#REF!-#REF!&lt;0.01</formula>
    </cfRule>
  </conditionalFormatting>
  <dataValidations count="21">
    <dataValidation allowBlank="1" sqref="N22:N24" xr:uid="{00000000-0002-0000-3200-000000000000}"/>
    <dataValidation type="time" operator="lessThan" allowBlank="1" showErrorMessage="1" errorTitle="Fel i inmatning" error="Värdet ska vara en tidsrymd (0:00-23:59:59)" sqref="G17:G24 I17:I21" xr:uid="{00000000-0002-0000-32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3200-000002000000}">
      <formula1>0.999988425925926</formula1>
    </dataValidation>
    <dataValidation type="textLength" allowBlank="1" sqref="J17:J21" xr:uid="{00000000-0002-0000-32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32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32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32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3200-000007000000}">
      <formula1>0</formula1>
    </dataValidation>
    <dataValidation type="time" operator="lessThan" showErrorMessage="1" errorTitle="Fel i inmatning" error="Värdet ska vara en tidsrymd (0:00-23:59:59)" sqref="L17:L21" xr:uid="{00000000-0002-0000-3200-000008000000}">
      <formula1>0.999988425925926</formula1>
    </dataValidation>
    <dataValidation type="textLength" operator="lessThan" allowBlank="1" sqref="K17:K21" xr:uid="{00000000-0002-0000-3200-000009000000}">
      <formula1>50</formula1>
    </dataValidation>
    <dataValidation allowBlank="1" showInputMessage="1" showErrorMessage="1" prompt="Skriv in ej arbetad tid under arbetstid, t.ex. för ärenden" sqref="G15" xr:uid="{00000000-0002-0000-3200-00000A000000}"/>
    <dataValidation allowBlank="1" showInputMessage="1" showErrorMessage="1" prompt="Skriv in om och hur länge du jobbat hemma" sqref="H15:H16" xr:uid="{00000000-0002-0000-32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3200-00000C000000}"/>
    <dataValidation allowBlank="1" showInputMessage="1" showErrorMessage="1" promptTitle="Frånvaroorsak" prompt="Kan användas både för tid då man lämnar in en blankett (sjukdom, VAB etc.), eller träningstimme." sqref="J16" xr:uid="{00000000-0002-0000-3200-00000D000000}"/>
    <dataValidation allowBlank="1" showInputMessage="1" showErrorMessage="1" prompt="Skriv &quot;sjuk&quot; vid sjukdag som ska dras från flexsaldo, eller &quot;komp&quot; vid hel kompdag. Se kommentarerna." sqref="K15:K16" xr:uid="{00000000-0002-0000-32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3200-00000F000000}"/>
    <dataValidation allowBlank="1" showInputMessage="1" showErrorMessage="1" prompt="Skriv in beordrad enkel övertid, vilket är mellan kl 18.00-22.00 vardagar." sqref="N15:N16" xr:uid="{00000000-0002-0000-3200-000010000000}"/>
    <dataValidation allowBlank="1" showInputMessage="1" showErrorMessage="1" prompt="Skriv in beordrad kvalificerad övertid, vilket är mellan kl 22.00-06.00 vardagar eller övriga datum som ingår." sqref="O15:O16" xr:uid="{00000000-0002-0000-3200-000011000000}"/>
    <dataValidation type="time" operator="lessThanOrEqual" allowBlank="1" showErrorMessage="1" errorTitle="Fel i inmatning" error="Värdet ska vara en tid (00:00-23:59:59)" sqref="D17:E24" xr:uid="{00000000-0002-0000-32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32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32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Blad52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4" width="7.625" style="2" customWidth="1"/>
    <col min="15" max="15" width="7.37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48</v>
      </c>
      <c r="F12" s="286"/>
      <c r="G12" s="350" t="str">
        <f>TEXT(firstday+(E12*7-10),format) &amp; " - " &amp; TEXT(firstday+(E12*7-4),format)</f>
        <v>23 november - 29 november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23 nov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24 nov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25 nov</v>
      </c>
      <c r="D19" s="185"/>
      <c r="E19" s="185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26 nov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27 nov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28 nov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29 nov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47'!N30</f>
        <v>0</v>
      </c>
      <c r="O27" s="51">
        <f>'v 47'!O30</f>
        <v>0</v>
      </c>
      <c r="P27" s="46">
        <f>'v 47'!P30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23 nov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24 nov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25 nov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26 nov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27 nov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28 nov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29 nov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</mergeCells>
  <phoneticPr fontId="4"/>
  <conditionalFormatting sqref="G51:H51">
    <cfRule type="expression" dxfId="59" priority="0" stopIfTrue="1">
      <formula>$S$30+$S$35+$N$20+$O$20&lt;0</formula>
    </cfRule>
  </conditionalFormatting>
  <conditionalFormatting sqref="M50">
    <cfRule type="expression" dxfId="58" priority="1" stopIfTrue="1">
      <formula>$N$20+$S$28&lt;0</formula>
    </cfRule>
    <cfRule type="expression" dxfId="57" priority="2" stopIfTrue="1">
      <formula>$S$30&lt;0</formula>
    </cfRule>
  </conditionalFormatting>
  <conditionalFormatting sqref="M52">
    <cfRule type="expression" dxfId="56" priority="3" stopIfTrue="1">
      <formula>$N$20+$S$33&lt;0</formula>
    </cfRule>
    <cfRule type="expression" dxfId="55" priority="4" stopIfTrue="1">
      <formula>$S$35&lt;0</formula>
    </cfRule>
  </conditionalFormatting>
  <conditionalFormatting sqref="N28:N29">
    <cfRule type="expression" dxfId="54" priority="6" stopIfTrue="1">
      <formula>$N$20+$S$28&lt;0</formula>
    </cfRule>
    <cfRule type="expression" dxfId="53" priority="7" stopIfTrue="1">
      <formula>$S$30&lt;0</formula>
    </cfRule>
  </conditionalFormatting>
  <conditionalFormatting sqref="O28:O29">
    <cfRule type="expression" dxfId="52" priority="8" stopIfTrue="1">
      <formula>$O$20+$S$33&lt;0</formula>
    </cfRule>
    <cfRule type="expression" dxfId="51" priority="9" stopIfTrue="1">
      <formula>$S$35&lt;0</formula>
    </cfRule>
  </conditionalFormatting>
  <conditionalFormatting sqref="S14:S18">
    <cfRule type="expression" dxfId="50" priority="5" stopIfTrue="1">
      <formula>#REF!-#REF!&lt;0.01</formula>
    </cfRule>
  </conditionalFormatting>
  <dataValidations count="21">
    <dataValidation allowBlank="1" sqref="N22:N24" xr:uid="{00000000-0002-0000-3300-000000000000}"/>
    <dataValidation type="time" operator="lessThan" allowBlank="1" showErrorMessage="1" errorTitle="Fel i inmatning" error="Värdet ska vara en tidsrymd (0:00-23:59:59)" sqref="G17:G24 I17:I21" xr:uid="{00000000-0002-0000-33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3300-000002000000}">
      <formula1>0.999988425925926</formula1>
    </dataValidation>
    <dataValidation type="textLength" allowBlank="1" sqref="J17:J21" xr:uid="{00000000-0002-0000-33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33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33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33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3300-000007000000}">
      <formula1>0</formula1>
    </dataValidation>
    <dataValidation type="time" operator="lessThan" showErrorMessage="1" errorTitle="Fel i inmatning" error="Värdet ska vara en tidsrymd (0:00-23:59:59)" sqref="L17:L21" xr:uid="{00000000-0002-0000-3300-000008000000}">
      <formula1>0.999988425925926</formula1>
    </dataValidation>
    <dataValidation type="textLength" operator="lessThan" allowBlank="1" sqref="K17:K21" xr:uid="{00000000-0002-0000-3300-000009000000}">
      <formula1>50</formula1>
    </dataValidation>
    <dataValidation allowBlank="1" showInputMessage="1" showErrorMessage="1" prompt="Skriv in ej arbetad tid under arbetstid, t.ex. för ärenden" sqref="G15" xr:uid="{00000000-0002-0000-3300-00000A000000}"/>
    <dataValidation allowBlank="1" showInputMessage="1" showErrorMessage="1" prompt="Skriv in om och hur länge du jobbat hemma" sqref="H15:H16" xr:uid="{00000000-0002-0000-33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3300-00000C000000}"/>
    <dataValidation allowBlank="1" showInputMessage="1" showErrorMessage="1" promptTitle="Frånvaroorsak" prompt="Kan användas både för tid då man lämnar in en blankett (sjukdom, VAB etc.), eller träningstimme." sqref="J16" xr:uid="{00000000-0002-0000-3300-00000D000000}"/>
    <dataValidation allowBlank="1" showInputMessage="1" showErrorMessage="1" prompt="Skriv &quot;sjuk&quot; vid sjukdag som ska dras från flexsaldo, eller &quot;komp&quot; vid hel kompdag. Se kommentarerna." sqref="K15:K16" xr:uid="{00000000-0002-0000-33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3300-00000F000000}"/>
    <dataValidation allowBlank="1" showInputMessage="1" showErrorMessage="1" prompt="Skriv in beordrad enkel övertid, vilket är mellan kl 18.00-22.00 vardagar." sqref="N15:N16" xr:uid="{00000000-0002-0000-3300-000010000000}"/>
    <dataValidation allowBlank="1" showInputMessage="1" showErrorMessage="1" prompt="Skriv in beordrad kvalificerad övertid, vilket är mellan kl 22.00-06.00 vardagar eller övriga datum som ingår." sqref="O15:O16" xr:uid="{00000000-0002-0000-3300-000011000000}"/>
    <dataValidation type="time" operator="lessThanOrEqual" allowBlank="1" showErrorMessage="1" errorTitle="Fel i inmatning" error="Värdet ska vara en tid (00:00-23:59:59)" sqref="D17:E24" xr:uid="{00000000-0002-0000-33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33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33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Blad53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4" width="7.625" style="2" customWidth="1"/>
    <col min="15" max="15" width="7.37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49</v>
      </c>
      <c r="F12" s="286"/>
      <c r="G12" s="350" t="str">
        <f>TEXT(firstday+(E12*7-10),format) &amp; " - " &amp; TEXT(firstday+(E12*7-4),format)</f>
        <v>30 november - 6 december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30 nov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1 dec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2 dec</v>
      </c>
      <c r="D19" s="185"/>
      <c r="E19" s="185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3 dec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4 dec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5 dec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6 dec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48'!N30</f>
        <v>0</v>
      </c>
      <c r="O27" s="51">
        <f>'v 48'!O30</f>
        <v>0</v>
      </c>
      <c r="P27" s="46">
        <f>'v 48'!P30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30 nov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1 dec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2 dec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3 dec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4 dec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5 dec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6 dec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</mergeCells>
  <phoneticPr fontId="4"/>
  <conditionalFormatting sqref="G51:H51">
    <cfRule type="expression" dxfId="49" priority="0" stopIfTrue="1">
      <formula>$S$30+$S$35+$N$20+$O$20&lt;0</formula>
    </cfRule>
  </conditionalFormatting>
  <conditionalFormatting sqref="M50">
    <cfRule type="expression" dxfId="48" priority="1" stopIfTrue="1">
      <formula>$N$20+$S$28&lt;0</formula>
    </cfRule>
    <cfRule type="expression" dxfId="47" priority="2" stopIfTrue="1">
      <formula>$S$30&lt;0</formula>
    </cfRule>
  </conditionalFormatting>
  <conditionalFormatting sqref="M52">
    <cfRule type="expression" dxfId="46" priority="3" stopIfTrue="1">
      <formula>$N$20+$S$33&lt;0</formula>
    </cfRule>
    <cfRule type="expression" dxfId="45" priority="4" stopIfTrue="1">
      <formula>$S$35&lt;0</formula>
    </cfRule>
  </conditionalFormatting>
  <conditionalFormatting sqref="N28:N29">
    <cfRule type="expression" dxfId="44" priority="6" stopIfTrue="1">
      <formula>$N$20+$S$28&lt;0</formula>
    </cfRule>
    <cfRule type="expression" dxfId="43" priority="7" stopIfTrue="1">
      <formula>$S$30&lt;0</formula>
    </cfRule>
  </conditionalFormatting>
  <conditionalFormatting sqref="O28:O29">
    <cfRule type="expression" dxfId="42" priority="8" stopIfTrue="1">
      <formula>$O$20+$S$33&lt;0</formula>
    </cfRule>
    <cfRule type="expression" dxfId="41" priority="9" stopIfTrue="1">
      <formula>$S$35&lt;0</formula>
    </cfRule>
  </conditionalFormatting>
  <conditionalFormatting sqref="S14:S18">
    <cfRule type="expression" dxfId="40" priority="5" stopIfTrue="1">
      <formula>#REF!-#REF!&lt;0.01</formula>
    </cfRule>
  </conditionalFormatting>
  <dataValidations xWindow="412" yWindow="240" count="21">
    <dataValidation allowBlank="1" sqref="N22:N24" xr:uid="{00000000-0002-0000-3400-000000000000}"/>
    <dataValidation type="time" operator="lessThan" allowBlank="1" showErrorMessage="1" errorTitle="Fel i inmatning" error="Värdet ska vara en tidsrymd (0:00-23:59:59)" sqref="G17:G24 I17:I21" xr:uid="{00000000-0002-0000-34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3400-000002000000}">
      <formula1>0.999988425925926</formula1>
    </dataValidation>
    <dataValidation type="textLength" allowBlank="1" sqref="J17:J21" xr:uid="{00000000-0002-0000-34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34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34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34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3400-000007000000}">
      <formula1>0</formula1>
    </dataValidation>
    <dataValidation type="time" operator="lessThan" showErrorMessage="1" errorTitle="Fel i inmatning" error="Värdet ska vara en tidsrymd (0:00-23:59:59)" sqref="L17:L21" xr:uid="{00000000-0002-0000-3400-000008000000}">
      <formula1>0.999988425925926</formula1>
    </dataValidation>
    <dataValidation type="textLength" operator="lessThan" allowBlank="1" sqref="K17:K21" xr:uid="{00000000-0002-0000-3400-000009000000}">
      <formula1>50</formula1>
    </dataValidation>
    <dataValidation allowBlank="1" showInputMessage="1" showErrorMessage="1" prompt="Skriv in ej arbetad tid under arbetstid, t.ex. för ärenden" sqref="G15" xr:uid="{00000000-0002-0000-3400-00000A000000}"/>
    <dataValidation allowBlank="1" showInputMessage="1" showErrorMessage="1" prompt="Skriv in om och hur länge du jobbat hemma" sqref="H15:H16" xr:uid="{00000000-0002-0000-34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3400-00000C000000}"/>
    <dataValidation allowBlank="1" showInputMessage="1" showErrorMessage="1" promptTitle="Frånvaroorsak" prompt="Kan användas både för tid då man lämnar in en blankett (sjukdom, VAB etc.), eller träningstimme." sqref="J16" xr:uid="{00000000-0002-0000-3400-00000D000000}"/>
    <dataValidation allowBlank="1" showInputMessage="1" showErrorMessage="1" prompt="Skriv &quot;sjuk&quot; vid sjukdag som ska dras från flexsaldo, eller &quot;komp&quot; vid hel kompdag. Se kommentarerna." sqref="K15:K16" xr:uid="{00000000-0002-0000-34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3400-00000F000000}"/>
    <dataValidation allowBlank="1" showInputMessage="1" showErrorMessage="1" prompt="Skriv in beordrad enkel övertid, vilket är mellan kl 18.00-22.00 vardagar." sqref="N15:N16" xr:uid="{00000000-0002-0000-3400-000010000000}"/>
    <dataValidation allowBlank="1" showInputMessage="1" showErrorMessage="1" prompt="Skriv in beordrad kvalificerad övertid, vilket är mellan kl 22.00-06.00 vardagar eller övriga datum som ingår." sqref="O15:O16" xr:uid="{00000000-0002-0000-3400-000011000000}"/>
    <dataValidation type="time" operator="lessThanOrEqual" allowBlank="1" showErrorMessage="1" errorTitle="Fel i inmatning" error="Värdet ska vara en tid (00:00-23:59:59)" sqref="D17:E24" xr:uid="{00000000-0002-0000-34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34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34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Blad54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4" width="7.625" style="2" customWidth="1"/>
    <col min="15" max="15" width="7.37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50</v>
      </c>
      <c r="F12" s="286"/>
      <c r="G12" s="350" t="str">
        <f>TEXT(firstday+(E12*7-10),format) &amp; " - " &amp; TEXT(firstday+(E12*7-4),format)</f>
        <v>7 december - 13 december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7 dec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8 dec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9 dec</v>
      </c>
      <c r="D19" s="185"/>
      <c r="E19" s="185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10 dec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11 dec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12 dec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13 dec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49'!N30</f>
        <v>0</v>
      </c>
      <c r="O27" s="51">
        <f>'v 49'!O30</f>
        <v>0</v>
      </c>
      <c r="P27" s="46">
        <f>'v 49'!P30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7 dec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8 dec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9 dec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10 dec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11 dec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12 dec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13 dec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</mergeCells>
  <phoneticPr fontId="4"/>
  <conditionalFormatting sqref="G51:H51">
    <cfRule type="expression" dxfId="39" priority="0" stopIfTrue="1">
      <formula>$S$30+$S$35+$N$20+$O$20&lt;0</formula>
    </cfRule>
  </conditionalFormatting>
  <conditionalFormatting sqref="M50">
    <cfRule type="expression" dxfId="38" priority="1" stopIfTrue="1">
      <formula>$N$20+$S$28&lt;0</formula>
    </cfRule>
    <cfRule type="expression" dxfId="37" priority="2" stopIfTrue="1">
      <formula>$S$30&lt;0</formula>
    </cfRule>
  </conditionalFormatting>
  <conditionalFormatting sqref="M52">
    <cfRule type="expression" dxfId="36" priority="3" stopIfTrue="1">
      <formula>$N$20+$S$33&lt;0</formula>
    </cfRule>
    <cfRule type="expression" dxfId="35" priority="4" stopIfTrue="1">
      <formula>$S$35&lt;0</formula>
    </cfRule>
  </conditionalFormatting>
  <conditionalFormatting sqref="N28:N29">
    <cfRule type="expression" dxfId="34" priority="6" stopIfTrue="1">
      <formula>$N$20+$S$28&lt;0</formula>
    </cfRule>
    <cfRule type="expression" dxfId="33" priority="7" stopIfTrue="1">
      <formula>$S$30&lt;0</formula>
    </cfRule>
  </conditionalFormatting>
  <conditionalFormatting sqref="O28:O29">
    <cfRule type="expression" dxfId="32" priority="8" stopIfTrue="1">
      <formula>$O$20+$S$33&lt;0</formula>
    </cfRule>
    <cfRule type="expression" dxfId="31" priority="9" stopIfTrue="1">
      <formula>$S$35&lt;0</formula>
    </cfRule>
  </conditionalFormatting>
  <conditionalFormatting sqref="S14:S18">
    <cfRule type="expression" dxfId="30" priority="5" stopIfTrue="1">
      <formula>#REF!-#REF!&lt;0.01</formula>
    </cfRule>
  </conditionalFormatting>
  <dataValidations count="21">
    <dataValidation allowBlank="1" sqref="N22:N24" xr:uid="{00000000-0002-0000-3500-000000000000}"/>
    <dataValidation type="time" operator="lessThan" allowBlank="1" showErrorMessage="1" errorTitle="Fel i inmatning" error="Värdet ska vara en tidsrymd (0:00-23:59:59)" sqref="G17:G24 I17:I21" xr:uid="{00000000-0002-0000-35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3500-000002000000}">
      <formula1>0.999988425925926</formula1>
    </dataValidation>
    <dataValidation type="textLength" allowBlank="1" sqref="J17:J21" xr:uid="{00000000-0002-0000-35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35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35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35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3500-000007000000}">
      <formula1>0</formula1>
    </dataValidation>
    <dataValidation type="time" operator="lessThan" showErrorMessage="1" errorTitle="Fel i inmatning" error="Värdet ska vara en tidsrymd (0:00-23:59:59)" sqref="L17:L21" xr:uid="{00000000-0002-0000-3500-000008000000}">
      <formula1>0.999988425925926</formula1>
    </dataValidation>
    <dataValidation type="textLength" operator="lessThan" allowBlank="1" sqref="K17:K21" xr:uid="{00000000-0002-0000-3500-000009000000}">
      <formula1>50</formula1>
    </dataValidation>
    <dataValidation allowBlank="1" showInputMessage="1" showErrorMessage="1" prompt="Skriv in ej arbetad tid under arbetstid, t.ex. för ärenden" sqref="G15" xr:uid="{00000000-0002-0000-3500-00000A000000}"/>
    <dataValidation allowBlank="1" showInputMessage="1" showErrorMessage="1" prompt="Skriv in om och hur länge du jobbat hemma" sqref="H15:H16" xr:uid="{00000000-0002-0000-35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3500-00000C000000}"/>
    <dataValidation allowBlank="1" showInputMessage="1" showErrorMessage="1" promptTitle="Frånvaroorsak" prompt="Kan användas både för tid då man lämnar in en blankett (sjukdom, VAB etc.), eller träningstimme." sqref="J16" xr:uid="{00000000-0002-0000-3500-00000D000000}"/>
    <dataValidation allowBlank="1" showInputMessage="1" showErrorMessage="1" prompt="Skriv &quot;sjuk&quot; vid sjukdag som ska dras från flexsaldo, eller &quot;komp&quot; vid hel kompdag. Se kommentarerna." sqref="K15:K16" xr:uid="{00000000-0002-0000-35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3500-00000F000000}"/>
    <dataValidation allowBlank="1" showInputMessage="1" showErrorMessage="1" prompt="Skriv in beordrad enkel övertid, vilket är mellan kl 18.00-22.00 vardagar." sqref="N15:N16" xr:uid="{00000000-0002-0000-3500-000010000000}"/>
    <dataValidation allowBlank="1" showInputMessage="1" showErrorMessage="1" prompt="Skriv in beordrad kvalificerad övertid, vilket är mellan kl 22.00-06.00 vardagar eller övriga datum som ingår." sqref="O15:O16" xr:uid="{00000000-0002-0000-3500-000011000000}"/>
    <dataValidation type="time" operator="lessThanOrEqual" allowBlank="1" showErrorMessage="1" errorTitle="Fel i inmatning" error="Värdet ska vara en tid (00:00-23:59:59)" sqref="D17:E24" xr:uid="{00000000-0002-0000-35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35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35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Blad55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4" width="7.625" style="2" customWidth="1"/>
    <col min="15" max="15" width="7.37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51</v>
      </c>
      <c r="F12" s="286"/>
      <c r="G12" s="350" t="str">
        <f>TEXT(firstday+(E12*7-10),format) &amp; " - " &amp; TEXT(firstday+(E12*7-4),format)</f>
        <v>14 december - 20 december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14 dec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15 dec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16 dec</v>
      </c>
      <c r="D19" s="185"/>
      <c r="E19" s="185"/>
      <c r="F19" s="185">
        <v>2.0833333333333332E-2</v>
      </c>
      <c r="G19" s="186"/>
      <c r="H19" s="185"/>
      <c r="I19" s="186"/>
      <c r="J19" s="189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17 dec</v>
      </c>
      <c r="D20" s="185"/>
      <c r="E20" s="186"/>
      <c r="F20" s="185">
        <v>2.0833333333333332E-2</v>
      </c>
      <c r="G20" s="186"/>
      <c r="H20" s="185"/>
      <c r="I20" s="186"/>
      <c r="J20" s="206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18 dec</v>
      </c>
      <c r="D21" s="185"/>
      <c r="E21" s="186"/>
      <c r="F21" s="188">
        <v>2.0833333333333332E-2</v>
      </c>
      <c r="G21" s="186"/>
      <c r="H21" s="185"/>
      <c r="I21" s="186"/>
      <c r="J21" s="206"/>
      <c r="K21" s="187"/>
      <c r="L21" s="178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19 dec</v>
      </c>
      <c r="D22" s="190"/>
      <c r="E22" s="191"/>
      <c r="F22" s="192"/>
      <c r="G22" s="190"/>
      <c r="H22" s="190"/>
      <c r="I22" s="193"/>
      <c r="J22" s="21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20 dec</v>
      </c>
      <c r="D23" s="188"/>
      <c r="E23" s="196"/>
      <c r="F23" s="197"/>
      <c r="G23" s="188"/>
      <c r="H23" s="188"/>
      <c r="I23" s="198"/>
      <c r="J23" s="215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50'!N30</f>
        <v>0</v>
      </c>
      <c r="O27" s="51">
        <f>'v 50'!O30</f>
        <v>0</v>
      </c>
      <c r="P27" s="46">
        <f>'v 50'!P30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14 dec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15 dec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16 dec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17 dec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18 dec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19 dec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20 dec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</mergeCells>
  <phoneticPr fontId="4"/>
  <conditionalFormatting sqref="G51:H51">
    <cfRule type="expression" dxfId="29" priority="0" stopIfTrue="1">
      <formula>$S$30+$S$35+$N$20+$O$20&lt;0</formula>
    </cfRule>
  </conditionalFormatting>
  <conditionalFormatting sqref="M50">
    <cfRule type="expression" dxfId="28" priority="1" stopIfTrue="1">
      <formula>$N$20+$S$28&lt;0</formula>
    </cfRule>
    <cfRule type="expression" dxfId="27" priority="2" stopIfTrue="1">
      <formula>$S$30&lt;0</formula>
    </cfRule>
  </conditionalFormatting>
  <conditionalFormatting sqref="M52">
    <cfRule type="expression" dxfId="26" priority="3" stopIfTrue="1">
      <formula>$N$20+$S$33&lt;0</formula>
    </cfRule>
    <cfRule type="expression" dxfId="25" priority="4" stopIfTrue="1">
      <formula>$S$35&lt;0</formula>
    </cfRule>
  </conditionalFormatting>
  <conditionalFormatting sqref="N28:N29">
    <cfRule type="expression" dxfId="24" priority="6" stopIfTrue="1">
      <formula>$N$20+$S$28&lt;0</formula>
    </cfRule>
    <cfRule type="expression" dxfId="23" priority="7" stopIfTrue="1">
      <formula>$S$30&lt;0</formula>
    </cfRule>
  </conditionalFormatting>
  <conditionalFormatting sqref="O28:O29">
    <cfRule type="expression" dxfId="22" priority="8" stopIfTrue="1">
      <formula>$O$20+$S$33&lt;0</formula>
    </cfRule>
    <cfRule type="expression" dxfId="21" priority="9" stopIfTrue="1">
      <formula>$S$35&lt;0</formula>
    </cfRule>
  </conditionalFormatting>
  <conditionalFormatting sqref="S14:S18">
    <cfRule type="expression" dxfId="20" priority="5" stopIfTrue="1">
      <formula>#REF!-#REF!&lt;0.01</formula>
    </cfRule>
  </conditionalFormatting>
  <dataValidations xWindow="359" yWindow="227" count="21">
    <dataValidation allowBlank="1" sqref="N22:N24" xr:uid="{00000000-0002-0000-3600-000000000000}"/>
    <dataValidation type="time" operator="lessThan" allowBlank="1" showErrorMessage="1" errorTitle="Fel i inmatning" error="Värdet ska vara en tidsrymd (0:00-23:59:59)" sqref="G17:G24 I17:I21" xr:uid="{00000000-0002-0000-36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3600-000002000000}">
      <formula1>0.999988425925926</formula1>
    </dataValidation>
    <dataValidation type="textLength" allowBlank="1" sqref="J17:J22" xr:uid="{00000000-0002-0000-36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36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36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36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3600-000007000000}">
      <formula1>0</formula1>
    </dataValidation>
    <dataValidation type="time" operator="lessThan" showErrorMessage="1" errorTitle="Fel i inmatning" error="Värdet ska vara en tidsrymd (0:00-23:59:59)" sqref="L17:L21" xr:uid="{00000000-0002-0000-3600-000008000000}">
      <formula1>0.999988425925926</formula1>
    </dataValidation>
    <dataValidation type="textLength" operator="lessThan" allowBlank="1" sqref="K17:K21" xr:uid="{00000000-0002-0000-3600-000009000000}">
      <formula1>50</formula1>
    </dataValidation>
    <dataValidation allowBlank="1" showInputMessage="1" showErrorMessage="1" prompt="Skriv in ej arbetad tid under arbetstid, t.ex. för ärenden" sqref="G15" xr:uid="{00000000-0002-0000-3600-00000A000000}"/>
    <dataValidation allowBlank="1" showInputMessage="1" showErrorMessage="1" prompt="Skriv in om och hur länge du jobbat hemma" sqref="H15:H16" xr:uid="{00000000-0002-0000-36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3600-00000C000000}"/>
    <dataValidation allowBlank="1" showInputMessage="1" showErrorMessage="1" promptTitle="Frånvaroorsak" prompt="Kan användas både för tid då man lämnar in en blankett (sjukdom, VAB etc.), eller träningstimme." sqref="J16" xr:uid="{00000000-0002-0000-3600-00000D000000}"/>
    <dataValidation allowBlank="1" showInputMessage="1" showErrorMessage="1" prompt="Skriv &quot;sjuk&quot; vid sjukdag som ska dras från flexsaldo, eller &quot;komp&quot; vid hel kompdag. Se kommentarerna." sqref="K15:K16" xr:uid="{00000000-0002-0000-36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3600-00000F000000}"/>
    <dataValidation allowBlank="1" showInputMessage="1" showErrorMessage="1" prompt="Skriv in beordrad enkel övertid, vilket är mellan kl 18.00-22.00 vardagar." sqref="N15:N16" xr:uid="{00000000-0002-0000-3600-000010000000}"/>
    <dataValidation allowBlank="1" showInputMessage="1" showErrorMessage="1" prompt="Skriv in beordrad kvalificerad övertid, vilket är mellan kl 22.00-06.00 vardagar eller övriga datum som ingår." sqref="O15:O16" xr:uid="{00000000-0002-0000-3600-000011000000}"/>
    <dataValidation type="time" operator="lessThanOrEqual" allowBlank="1" showErrorMessage="1" errorTitle="Fel i inmatning" error="Värdet ska vara en tid (00:00-23:59:59)" sqref="D17:E24" xr:uid="{00000000-0002-0000-36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36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36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Blad56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2" customWidth="1"/>
    <col min="10" max="10" width="13.625" style="2" bestFit="1" customWidth="1"/>
    <col min="11" max="11" width="5.625" style="2" customWidth="1"/>
    <col min="12" max="12" width="8.625" customWidth="1"/>
    <col min="13" max="14" width="7.625" style="2" customWidth="1"/>
    <col min="15" max="15" width="7.37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52</v>
      </c>
      <c r="F12" s="286"/>
      <c r="G12" s="350" t="str">
        <f>TEXT(firstday+(E12*7-10),format) &amp; " - " &amp; TEXT(firstday+(E12*7-4),format)</f>
        <v>21 december - 27 december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21 dec</v>
      </c>
      <c r="D17" s="182"/>
      <c r="E17" s="183"/>
      <c r="F17" s="182">
        <v>2.0833333333333332E-2</v>
      </c>
      <c r="G17" s="183"/>
      <c r="H17" s="184"/>
      <c r="I17" s="184"/>
      <c r="J17" s="218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22 dec</v>
      </c>
      <c r="D18" s="185"/>
      <c r="E18" s="186"/>
      <c r="F18" s="185">
        <v>2.0833333333333332E-2</v>
      </c>
      <c r="G18" s="186"/>
      <c r="H18" s="185"/>
      <c r="I18" s="185"/>
      <c r="J18" s="177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23 dec</v>
      </c>
      <c r="D19" s="185"/>
      <c r="E19" s="185"/>
      <c r="F19" s="185">
        <v>0</v>
      </c>
      <c r="G19" s="186"/>
      <c r="H19" s="185"/>
      <c r="I19" s="186"/>
      <c r="J19" s="218" t="s">
        <v>143</v>
      </c>
      <c r="K19" s="187"/>
      <c r="L19" s="178">
        <v>0.16666666666666666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24 dec</v>
      </c>
      <c r="D20" s="185"/>
      <c r="E20" s="186"/>
      <c r="F20" s="185"/>
      <c r="G20" s="186"/>
      <c r="H20" s="185"/>
      <c r="I20" s="186"/>
      <c r="J20" s="218" t="s">
        <v>89</v>
      </c>
      <c r="K20" s="187"/>
      <c r="L20" s="178">
        <v>0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25 dec</v>
      </c>
      <c r="D21" s="185"/>
      <c r="E21" s="186"/>
      <c r="F21" s="188"/>
      <c r="G21" s="186"/>
      <c r="H21" s="185"/>
      <c r="I21" s="186"/>
      <c r="J21" s="206" t="s">
        <v>90</v>
      </c>
      <c r="K21" s="187"/>
      <c r="L21" s="204">
        <v>0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26 dec</v>
      </c>
      <c r="D22" s="190"/>
      <c r="E22" s="191"/>
      <c r="F22" s="192"/>
      <c r="G22" s="190"/>
      <c r="H22" s="190"/>
      <c r="I22" s="193"/>
      <c r="J22" s="238" t="s">
        <v>103</v>
      </c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27 dec</v>
      </c>
      <c r="D23" s="188"/>
      <c r="E23" s="196"/>
      <c r="F23" s="197"/>
      <c r="G23" s="188"/>
      <c r="H23" s="188"/>
      <c r="I23" s="198"/>
      <c r="J23" s="212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0.83333333333333326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51'!N30</f>
        <v>0</v>
      </c>
      <c r="O27" s="51">
        <f>'v 51'!O30</f>
        <v>0</v>
      </c>
      <c r="P27" s="46">
        <f>'v 51'!P30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21 dec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22 dec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23 dec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24 dec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25 dec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26 dec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27 dec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</mergeCells>
  <phoneticPr fontId="4"/>
  <conditionalFormatting sqref="G51:H51">
    <cfRule type="expression" dxfId="19" priority="0" stopIfTrue="1">
      <formula>$S$30+$S$35+$N$20+$O$20&lt;0</formula>
    </cfRule>
  </conditionalFormatting>
  <conditionalFormatting sqref="M50">
    <cfRule type="expression" dxfId="18" priority="1" stopIfTrue="1">
      <formula>$N$20+$S$28&lt;0</formula>
    </cfRule>
    <cfRule type="expression" dxfId="17" priority="2" stopIfTrue="1">
      <formula>$S$30&lt;0</formula>
    </cfRule>
  </conditionalFormatting>
  <conditionalFormatting sqref="M52">
    <cfRule type="expression" dxfId="16" priority="3" stopIfTrue="1">
      <formula>$N$20+$S$33&lt;0</formula>
    </cfRule>
    <cfRule type="expression" dxfId="15" priority="4" stopIfTrue="1">
      <formula>$S$35&lt;0</formula>
    </cfRule>
  </conditionalFormatting>
  <conditionalFormatting sqref="N28:N29">
    <cfRule type="expression" dxfId="14" priority="6" stopIfTrue="1">
      <formula>$N$20+$S$28&lt;0</formula>
    </cfRule>
    <cfRule type="expression" dxfId="13" priority="7" stopIfTrue="1">
      <formula>$S$30&lt;0</formula>
    </cfRule>
  </conditionalFormatting>
  <conditionalFormatting sqref="O28:O29">
    <cfRule type="expression" dxfId="12" priority="8" stopIfTrue="1">
      <formula>$O$20+$S$33&lt;0</formula>
    </cfRule>
    <cfRule type="expression" dxfId="11" priority="9" stopIfTrue="1">
      <formula>$S$35&lt;0</formula>
    </cfRule>
  </conditionalFormatting>
  <conditionalFormatting sqref="S14:S18">
    <cfRule type="expression" dxfId="10" priority="5" stopIfTrue="1">
      <formula>#REF!-#REF!&lt;0.01</formula>
    </cfRule>
  </conditionalFormatting>
  <dataValidations xWindow="1193" yWindow="544" count="21">
    <dataValidation allowBlank="1" sqref="N22:N24" xr:uid="{00000000-0002-0000-3700-000000000000}"/>
    <dataValidation type="time" operator="lessThan" allowBlank="1" showErrorMessage="1" errorTitle="Fel i inmatning" error="Värdet ska vara en tidsrymd (0:00-23:59:59)" sqref="G17:G24 I17:I21" xr:uid="{00000000-0002-0000-37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3700-000002000000}">
      <formula1>0.999988425925926</formula1>
    </dataValidation>
    <dataValidation type="textLength" allowBlank="1" sqref="J21:J22" xr:uid="{00000000-0002-0000-37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37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37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37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3700-000007000000}">
      <formula1>0</formula1>
    </dataValidation>
    <dataValidation type="time" operator="lessThan" showErrorMessage="1" errorTitle="Fel i inmatning" error="Värdet ska vara en tidsrymd (0:00-23:59:59)" sqref="L17:L21" xr:uid="{00000000-0002-0000-3700-000008000000}">
      <formula1>0.999988425925926</formula1>
    </dataValidation>
    <dataValidation type="textLength" operator="lessThan" allowBlank="1" sqref="K17:K21" xr:uid="{00000000-0002-0000-3700-000009000000}">
      <formula1>50</formula1>
    </dataValidation>
    <dataValidation allowBlank="1" showInputMessage="1" showErrorMessage="1" prompt="Skriv in ej arbetad tid under arbetstid, t.ex. för ärenden" sqref="G15" xr:uid="{00000000-0002-0000-3700-00000A000000}"/>
    <dataValidation allowBlank="1" showInputMessage="1" showErrorMessage="1" prompt="Skriv in om och hur länge du jobbat hemma" sqref="H15:H16" xr:uid="{00000000-0002-0000-37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3700-00000C000000}"/>
    <dataValidation allowBlank="1" showInputMessage="1" showErrorMessage="1" promptTitle="Frånvaroorsak" prompt="Kan användas både för tid då man lämnar in en blankett (sjukdom, VAB etc.), eller träningstimme." sqref="J16" xr:uid="{00000000-0002-0000-3700-00000D000000}"/>
    <dataValidation allowBlank="1" showInputMessage="1" showErrorMessage="1" prompt="Skriv &quot;sjuk&quot; vid sjukdag som ska dras från flexsaldo, eller &quot;komp&quot; vid hel kompdag. Se kommentarerna." sqref="K15:K16" xr:uid="{00000000-0002-0000-37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3700-00000F000000}"/>
    <dataValidation allowBlank="1" showInputMessage="1" showErrorMessage="1" prompt="Skriv in beordrad enkel övertid, vilket är mellan kl 18.00-22.00 vardagar." sqref="N15:N16" xr:uid="{00000000-0002-0000-3700-000010000000}"/>
    <dataValidation allowBlank="1" showInputMessage="1" showErrorMessage="1" prompt="Skriv in beordrad kvalificerad övertid, vilket är mellan kl 22.00-06.00 vardagar eller övriga datum som ingår." sqref="O15:O16" xr:uid="{00000000-0002-0000-3700-000011000000}"/>
    <dataValidation type="time" operator="lessThanOrEqual" allowBlank="1" showErrorMessage="1" errorTitle="Fel i inmatning" error="Värdet ska vara en tid (00:00-23:59:59)" sqref="D17:E24" xr:uid="{00000000-0002-0000-37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37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3700-000014000000}">
      <formula1>0.999988425925926</formula1>
    </dataValidation>
  </dataValidations>
  <pageMargins left="0.39000000000000007" right="0.39000000000000007" top="0.19685039370078741" bottom="0.19685039370078741" header="0.51" footer="0.51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2" customWidth="1"/>
    <col min="10" max="10" width="13.625" style="2" bestFit="1" customWidth="1"/>
    <col min="11" max="11" width="5.625" style="2" customWidth="1"/>
    <col min="12" max="12" width="8.625" customWidth="1"/>
    <col min="13" max="14" width="7.625" style="2" customWidth="1"/>
    <col min="15" max="15" width="7.37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61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57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63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 t="s">
        <v>142</v>
      </c>
      <c r="D12" s="351"/>
      <c r="E12" s="352">
        <v>53</v>
      </c>
      <c r="F12" s="286"/>
      <c r="G12" s="350" t="str">
        <f>TEXT(firstday+(E12*7-10),format) &amp; " - " &amp; TEXT(firstday+(E12*7-4),format)</f>
        <v>28 december - 3 januari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91" t="s">
        <v>27</v>
      </c>
      <c r="E16" s="293"/>
      <c r="F16" s="390"/>
      <c r="G16" s="390"/>
      <c r="H16" s="371"/>
      <c r="I16" s="11" t="s">
        <v>71</v>
      </c>
      <c r="J16" s="9" t="s">
        <v>70</v>
      </c>
      <c r="K16" s="338"/>
      <c r="L16" s="393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28 dec</v>
      </c>
      <c r="D17" s="182"/>
      <c r="E17" s="182"/>
      <c r="F17" s="230">
        <v>2.0833333333333332E-2</v>
      </c>
      <c r="G17" s="183"/>
      <c r="H17" s="184"/>
      <c r="I17" s="184"/>
      <c r="J17" s="218"/>
      <c r="K17" s="236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29 dec</v>
      </c>
      <c r="D18" s="185"/>
      <c r="E18" s="185"/>
      <c r="F18" s="231">
        <v>2.0833333333333332E-2</v>
      </c>
      <c r="G18" s="186"/>
      <c r="H18" s="185"/>
      <c r="I18" s="185"/>
      <c r="J18" s="206"/>
      <c r="K18" s="23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30 dec</v>
      </c>
      <c r="D19" s="185"/>
      <c r="E19" s="185"/>
      <c r="F19" s="231">
        <v>2.0833333333333332E-2</v>
      </c>
      <c r="G19" s="186"/>
      <c r="H19" s="185"/>
      <c r="I19" s="186"/>
      <c r="J19" s="206"/>
      <c r="K19" s="23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31 dec</v>
      </c>
      <c r="D20" s="185"/>
      <c r="E20" s="231"/>
      <c r="F20" s="231"/>
      <c r="G20" s="186"/>
      <c r="H20" s="185"/>
      <c r="I20" s="186"/>
      <c r="J20" s="218" t="s">
        <v>84</v>
      </c>
      <c r="K20" s="237"/>
      <c r="L20" s="178">
        <v>0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1 jan</v>
      </c>
      <c r="D21" s="185"/>
      <c r="E21" s="231"/>
      <c r="F21" s="232"/>
      <c r="G21" s="186"/>
      <c r="H21" s="185"/>
      <c r="I21" s="186"/>
      <c r="J21" s="206" t="s">
        <v>115</v>
      </c>
      <c r="K21" s="237"/>
      <c r="L21" s="205">
        <v>0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2 jan</v>
      </c>
      <c r="D22" s="185"/>
      <c r="E22" s="231"/>
      <c r="F22" s="233"/>
      <c r="G22" s="190"/>
      <c r="H22" s="190"/>
      <c r="I22" s="193"/>
      <c r="J22" s="213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3 jan</v>
      </c>
      <c r="D23" s="188"/>
      <c r="E23" s="232"/>
      <c r="F23" s="234"/>
      <c r="G23" s="188"/>
      <c r="H23" s="188"/>
      <c r="I23" s="198"/>
      <c r="J23" s="212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235"/>
      <c r="E24" s="235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52'!N30</f>
        <v>0</v>
      </c>
      <c r="O27" s="51">
        <f>'v 52'!O30</f>
        <v>0</v>
      </c>
      <c r="P27" s="46">
        <f>'v 52'!P30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28 dec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29 dec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66" t="str">
        <f>C19</f>
        <v>ons 30 dec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67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31 dec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1 jan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2 jan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3 jan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3:C44"/>
    <mergeCell ref="D43:P43"/>
    <mergeCell ref="D44:P44"/>
    <mergeCell ref="C45:C46"/>
    <mergeCell ref="D45:P45"/>
    <mergeCell ref="D46:P46"/>
    <mergeCell ref="C39:C40"/>
    <mergeCell ref="D39:P39"/>
    <mergeCell ref="D40:P40"/>
    <mergeCell ref="C41:C42"/>
    <mergeCell ref="D41:P41"/>
    <mergeCell ref="D42:P42"/>
    <mergeCell ref="C35:C36"/>
    <mergeCell ref="D35:P35"/>
    <mergeCell ref="D36:P36"/>
    <mergeCell ref="C37:C38"/>
    <mergeCell ref="D37:P37"/>
    <mergeCell ref="D38:P38"/>
    <mergeCell ref="C28:E28"/>
    <mergeCell ref="C29:E29"/>
    <mergeCell ref="C30:E30"/>
    <mergeCell ref="C32:D32"/>
    <mergeCell ref="C33:C34"/>
    <mergeCell ref="D33:P33"/>
    <mergeCell ref="D34:P34"/>
    <mergeCell ref="O15:O16"/>
    <mergeCell ref="P15:P16"/>
    <mergeCell ref="D16:G16"/>
    <mergeCell ref="C25:D25"/>
    <mergeCell ref="C26:E26"/>
    <mergeCell ref="M15:M16"/>
    <mergeCell ref="N15:N16"/>
    <mergeCell ref="C27:E27"/>
    <mergeCell ref="C14:D14"/>
    <mergeCell ref="H15:H16"/>
    <mergeCell ref="K15:K16"/>
    <mergeCell ref="L15:L16"/>
    <mergeCell ref="C10:F10"/>
    <mergeCell ref="G10:K10"/>
    <mergeCell ref="L10:P10"/>
    <mergeCell ref="C11:D11"/>
    <mergeCell ref="E11:F11"/>
    <mergeCell ref="G11:K11"/>
    <mergeCell ref="L11:P12"/>
    <mergeCell ref="C12:D12"/>
    <mergeCell ref="E12:F12"/>
    <mergeCell ref="G12:K12"/>
    <mergeCell ref="C9:F9"/>
    <mergeCell ref="G9:K9"/>
    <mergeCell ref="L9:P9"/>
    <mergeCell ref="C5:P5"/>
    <mergeCell ref="C7:K7"/>
    <mergeCell ref="L7:P7"/>
    <mergeCell ref="C8:K8"/>
    <mergeCell ref="L8:P8"/>
  </mergeCells>
  <conditionalFormatting sqref="G51:H51">
    <cfRule type="expression" dxfId="9" priority="10" stopIfTrue="1">
      <formula>$S$30+$S$35+$N$20+$O$20&lt;0</formula>
    </cfRule>
  </conditionalFormatting>
  <conditionalFormatting sqref="M50">
    <cfRule type="expression" dxfId="8" priority="1" stopIfTrue="1">
      <formula>$N$20+$S$28&lt;0</formula>
    </cfRule>
    <cfRule type="expression" dxfId="7" priority="2" stopIfTrue="1">
      <formula>$S$30&lt;0</formula>
    </cfRule>
  </conditionalFormatting>
  <conditionalFormatting sqref="M52">
    <cfRule type="expression" dxfId="6" priority="3" stopIfTrue="1">
      <formula>$N$20+$S$33&lt;0</formula>
    </cfRule>
    <cfRule type="expression" dxfId="5" priority="4" stopIfTrue="1">
      <formula>$S$35&lt;0</formula>
    </cfRule>
  </conditionalFormatting>
  <conditionalFormatting sqref="N28:N29">
    <cfRule type="expression" dxfId="4" priority="6" stopIfTrue="1">
      <formula>$N$20+$S$28&lt;0</formula>
    </cfRule>
    <cfRule type="expression" dxfId="3" priority="7" stopIfTrue="1">
      <formula>$S$30&lt;0</formula>
    </cfRule>
  </conditionalFormatting>
  <conditionalFormatting sqref="O28:O29">
    <cfRule type="expression" dxfId="2" priority="8" stopIfTrue="1">
      <formula>$O$20+$S$33&lt;0</formula>
    </cfRule>
    <cfRule type="expression" dxfId="1" priority="9" stopIfTrue="1">
      <formula>$S$35&lt;0</formula>
    </cfRule>
  </conditionalFormatting>
  <conditionalFormatting sqref="S14:S18">
    <cfRule type="expression" dxfId="0" priority="5" stopIfTrue="1">
      <formula>#REF!-#REF!&lt;0.01</formula>
    </cfRule>
  </conditionalFormatting>
  <dataValidations count="21">
    <dataValidation type="time" operator="lessThanOrEqual" allowBlank="1" showInputMessage="1" showErrorMessage="1" errorTitle="Fel i inmatning" error="Värdet ska vara en tidsrymd (0:00-23:59:59)" sqref="F17:F21" xr:uid="{00000000-0002-0000-3800-000000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3800-000001000000}">
      <formula1>M18-#REF!-O18</formula1>
    </dataValidation>
    <dataValidation type="time" operator="lessThanOrEqual" allowBlank="1" showErrorMessage="1" errorTitle="Fel i inmatning" error="Värdet ska vara en tid (00:00-23:59:59)" sqref="D17:E24" xr:uid="{00000000-0002-0000-3800-000002000000}">
      <formula1>0.999988425925926</formula1>
    </dataValidation>
    <dataValidation allowBlank="1" showInputMessage="1" showErrorMessage="1" prompt="Skriv in beordrad kvalificerad övertid, vilket är mellan kl 22.00-06.00 vardagar eller övriga datum som ingår." sqref="O15:O16" xr:uid="{00000000-0002-0000-3800-000003000000}"/>
    <dataValidation allowBlank="1" showInputMessage="1" showErrorMessage="1" prompt="Skriv in beordrad enkel övertid, vilket är mellan kl 18.00-22.00 vardagar." sqref="N15:N16" xr:uid="{00000000-0002-0000-3800-000004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3800-000005000000}"/>
    <dataValidation allowBlank="1" showInputMessage="1" showErrorMessage="1" prompt="Skriv &quot;sjuk&quot; vid sjukdag som ska dras från flexsaldo, eller &quot;komp&quot; vid hel kompdag. Se kommentarerna." sqref="K15:K16" xr:uid="{00000000-0002-0000-3800-000006000000}"/>
    <dataValidation allowBlank="1" showInputMessage="1" showErrorMessage="1" promptTitle="Frånvaroorsak" prompt="Kan användas både för tid då man lämnar in en blankett (sjukdom, VAB etc.), eller träningstimme." sqref="J16" xr:uid="{00000000-0002-0000-3800-000007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3800-000008000000}"/>
    <dataValidation allowBlank="1" showInputMessage="1" showErrorMessage="1" prompt="Skriv in om och hur länge du jobbat hemma" sqref="H15:H16" xr:uid="{00000000-0002-0000-3800-000009000000}"/>
    <dataValidation allowBlank="1" showInputMessage="1" showErrorMessage="1" prompt="Skriv in ej arbetad tid under arbetstid, t.ex. för ärenden" sqref="G15" xr:uid="{00000000-0002-0000-3800-00000A000000}"/>
    <dataValidation type="textLength" operator="lessThan" allowBlank="1" sqref="K17:K21" xr:uid="{00000000-0002-0000-3800-00000B000000}">
      <formula1>50</formula1>
    </dataValidation>
    <dataValidation type="time" operator="lessThan" showErrorMessage="1" errorTitle="Fel i inmatning" error="Värdet ska vara en tidsrymd (0:00-23:59:59)" sqref="L17:L21" xr:uid="{00000000-0002-0000-3800-00000C000000}">
      <formula1>0.999988425925926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3800-00000D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3800-00000E000000}">
      <formula1>0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3800-00000F000000}">
      <formula1>0</formula1>
    </dataValidation>
    <dataValidation type="time" operator="lessThanOrEqual" allowBlank="1" showErrorMessage="1" errorTitle="Fel i inmatning" error="Värdet ska vara en tidsrymd (0:00-23:59:59)" sqref="N17 N19:N21 O17:O24" xr:uid="{00000000-0002-0000-3800-000010000000}">
      <formula1>0.999988425925926</formula1>
    </dataValidation>
    <dataValidation type="textLength" allowBlank="1" sqref="J21" xr:uid="{00000000-0002-0000-3800-000011000000}">
      <formula1>0</formula1>
      <formula2>200</formula2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3800-000012000000}">
      <formula1>0.999988425925926</formula1>
    </dataValidation>
    <dataValidation type="time" operator="lessThan" allowBlank="1" showErrorMessage="1" errorTitle="Fel i inmatning" error="Värdet ska vara en tidsrymd (0:00-23:59:59)" sqref="G17:G24 I17:I21" xr:uid="{00000000-0002-0000-3800-000013000000}">
      <formula1>0.999988425925926</formula1>
    </dataValidation>
    <dataValidation allowBlank="1" sqref="N22:N24" xr:uid="{00000000-0002-0000-3800-000014000000}"/>
  </dataValidations>
  <pageMargins left="0.39000000000000007" right="0.39000000000000007" top="0.19685039370078741" bottom="0.19685039370078741" header="0.51" footer="0.51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Blad57">
    <pageSetUpPr fitToPage="1"/>
  </sheetPr>
  <dimension ref="A1:AN188"/>
  <sheetViews>
    <sheetView showGridLines="0" zoomScale="85" zoomScaleNormal="85" workbookViewId="0">
      <selection activeCell="D40" sqref="D40:P40"/>
    </sheetView>
  </sheetViews>
  <sheetFormatPr defaultColWidth="11" defaultRowHeight="12.75" x14ac:dyDescent="0.2"/>
  <cols>
    <col min="1" max="1" width="8.625" customWidth="1"/>
    <col min="2" max="2" width="12" customWidth="1"/>
    <col min="3" max="3" width="15.75" customWidth="1"/>
    <col min="4" max="4" width="39" customWidth="1"/>
    <col min="5" max="5" width="8.125" customWidth="1"/>
    <col min="6" max="6" width="12.375" customWidth="1"/>
    <col min="7" max="15" width="6.875" customWidth="1"/>
    <col min="16" max="16" width="7.125" customWidth="1"/>
    <col min="17" max="17" width="12" customWidth="1"/>
  </cols>
  <sheetData>
    <row r="1" spans="1:40" ht="18.95" customHeight="1" x14ac:dyDescent="0.2">
      <c r="A1" s="82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3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ht="18.95" customHeight="1" x14ac:dyDescent="0.2">
      <c r="A2" s="82"/>
      <c r="B2" s="54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ht="18.95" customHeight="1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ht="18.95" customHeight="1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18.95" customHeight="1" x14ac:dyDescent="0.2">
      <c r="A5" s="82"/>
      <c r="B5" s="53"/>
      <c r="I5" s="2"/>
      <c r="J5" s="2"/>
      <c r="K5" s="2"/>
      <c r="M5" s="2"/>
      <c r="N5" s="2"/>
      <c r="O5" s="2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8.95" customHeight="1" x14ac:dyDescent="0.2">
      <c r="A6" s="82"/>
      <c r="B6" s="53"/>
      <c r="C6" s="7"/>
      <c r="I6" s="2"/>
      <c r="J6" s="2"/>
      <c r="K6" s="2"/>
      <c r="M6" s="2"/>
      <c r="N6" s="2"/>
      <c r="O6" s="2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8.95" customHeight="1" x14ac:dyDescent="0.2">
      <c r="A7" s="82"/>
      <c r="B7" s="53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8.95" customHeight="1" x14ac:dyDescent="0.2">
      <c r="A8" s="82"/>
      <c r="B8" s="53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8.95" customHeight="1" x14ac:dyDescent="0.2">
      <c r="A9" s="82"/>
      <c r="B9" s="53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8.95" customHeight="1" x14ac:dyDescent="0.3">
      <c r="A10" s="82"/>
      <c r="B10" s="53"/>
      <c r="C10" s="298" t="str">
        <f>CONCATENATE("Tidrapport ",År)</f>
        <v>Tidrapport 2026</v>
      </c>
      <c r="D10" s="298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ht="12.75" hidden="1" customHeight="1" x14ac:dyDescent="0.2">
      <c r="A11" s="82"/>
      <c r="B11" s="53"/>
      <c r="C11" s="72"/>
      <c r="D11" s="415" t="s">
        <v>10</v>
      </c>
      <c r="E11" s="416"/>
      <c r="F11" s="416"/>
      <c r="G11" s="416"/>
      <c r="H11" s="416"/>
      <c r="I11" s="416"/>
      <c r="J11" s="416"/>
      <c r="K11" s="416"/>
      <c r="L11" s="416"/>
      <c r="M11" s="416"/>
      <c r="N11" s="416"/>
      <c r="O11" s="416"/>
      <c r="P11" s="417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ht="12.75" hidden="1" customHeight="1" x14ac:dyDescent="0.2">
      <c r="A12" s="82"/>
      <c r="B12" s="53"/>
      <c r="C12" s="72"/>
      <c r="D12" s="415" t="s">
        <v>80</v>
      </c>
      <c r="E12" s="416"/>
      <c r="F12" s="416"/>
      <c r="G12" s="416"/>
      <c r="H12" s="416"/>
      <c r="I12" s="416"/>
      <c r="J12" s="416"/>
      <c r="K12" s="416"/>
      <c r="L12" s="416"/>
      <c r="M12" s="416"/>
      <c r="N12" s="416"/>
      <c r="O12" s="416"/>
      <c r="P12" s="417"/>
      <c r="Q12" s="5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12.75" hidden="1" customHeight="1" x14ac:dyDescent="0.2">
      <c r="A13" s="82"/>
      <c r="B13" s="53"/>
      <c r="C13" s="72"/>
      <c r="D13" s="415" t="s">
        <v>21</v>
      </c>
      <c r="E13" s="416"/>
      <c r="F13" s="416"/>
      <c r="G13" s="416"/>
      <c r="H13" s="416"/>
      <c r="I13" s="416"/>
      <c r="J13" s="416"/>
      <c r="K13" s="416"/>
      <c r="L13" s="416"/>
      <c r="M13" s="416"/>
      <c r="N13" s="416"/>
      <c r="O13" s="416"/>
      <c r="P13" s="417"/>
      <c r="Q13" s="5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ht="12.75" hidden="1" customHeight="1" x14ac:dyDescent="0.2">
      <c r="A14" s="82"/>
      <c r="B14" s="53"/>
      <c r="C14" s="63" t="s">
        <v>81</v>
      </c>
      <c r="D14" s="418" t="s">
        <v>26</v>
      </c>
      <c r="E14" s="419"/>
      <c r="F14" s="419"/>
      <c r="G14" s="419"/>
      <c r="H14" s="419"/>
      <c r="I14" s="419"/>
      <c r="J14" s="419"/>
      <c r="K14" s="419"/>
      <c r="L14" s="419"/>
      <c r="M14" s="419"/>
      <c r="N14" s="419"/>
      <c r="O14" s="419"/>
      <c r="P14" s="420"/>
      <c r="Q14" s="5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ht="12.95" customHeight="1" x14ac:dyDescent="0.2">
      <c r="A15" s="82"/>
      <c r="B15" s="53"/>
      <c r="C15" s="52"/>
      <c r="D15" s="403"/>
      <c r="E15" s="404"/>
      <c r="F15" s="404"/>
      <c r="G15" s="404"/>
      <c r="H15" s="404"/>
      <c r="I15" s="404"/>
      <c r="J15" s="404"/>
      <c r="K15" s="404"/>
      <c r="L15" s="404"/>
      <c r="M15" s="404"/>
      <c r="N15" s="404"/>
      <c r="O15" s="404"/>
      <c r="P15" s="405"/>
      <c r="Q15" s="5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ht="12.95" customHeight="1" x14ac:dyDescent="0.2">
      <c r="A16" s="82"/>
      <c r="B16" s="53"/>
      <c r="C16" s="52" t="s">
        <v>99</v>
      </c>
      <c r="D16" s="406" t="s">
        <v>101</v>
      </c>
      <c r="E16" s="407"/>
      <c r="F16" s="407"/>
      <c r="G16" s="407"/>
      <c r="H16" s="407"/>
      <c r="I16" s="407"/>
      <c r="J16" s="407"/>
      <c r="K16" s="407"/>
      <c r="L16" s="407"/>
      <c r="M16" s="407"/>
      <c r="N16" s="407"/>
      <c r="O16" s="407"/>
      <c r="P16" s="408"/>
      <c r="Q16" s="5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ht="12.95" customHeight="1" x14ac:dyDescent="0.2">
      <c r="A17" s="82"/>
      <c r="B17" s="53"/>
      <c r="C17" s="216">
        <v>42669</v>
      </c>
      <c r="D17" s="397" t="s">
        <v>98</v>
      </c>
      <c r="E17" s="398"/>
      <c r="F17" s="398"/>
      <c r="G17" s="398"/>
      <c r="H17" s="398"/>
      <c r="I17" s="398"/>
      <c r="J17" s="398"/>
      <c r="K17" s="398"/>
      <c r="L17" s="398"/>
      <c r="M17" s="398"/>
      <c r="N17" s="398"/>
      <c r="O17" s="398"/>
      <c r="P17" s="399"/>
      <c r="Q17" s="5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ht="12.95" customHeight="1" x14ac:dyDescent="0.2">
      <c r="A18" s="82"/>
      <c r="B18" s="53"/>
      <c r="C18" s="225" t="s">
        <v>133</v>
      </c>
      <c r="D18" s="409" t="s">
        <v>100</v>
      </c>
      <c r="E18" s="410"/>
      <c r="F18" s="410"/>
      <c r="G18" s="410"/>
      <c r="H18" s="410"/>
      <c r="I18" s="410"/>
      <c r="J18" s="410"/>
      <c r="K18" s="410"/>
      <c r="L18" s="410"/>
      <c r="M18" s="410"/>
      <c r="N18" s="410"/>
      <c r="O18" s="410"/>
      <c r="P18" s="411"/>
      <c r="Q18" s="5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2.95" customHeight="1" x14ac:dyDescent="0.2">
      <c r="A19" s="82"/>
      <c r="B19" s="53"/>
      <c r="C19" s="52" t="s">
        <v>104</v>
      </c>
      <c r="D19" s="406" t="s">
        <v>105</v>
      </c>
      <c r="E19" s="407"/>
      <c r="F19" s="407"/>
      <c r="G19" s="407"/>
      <c r="H19" s="407"/>
      <c r="I19" s="407"/>
      <c r="J19" s="407"/>
      <c r="K19" s="407"/>
      <c r="L19" s="407"/>
      <c r="M19" s="407"/>
      <c r="N19" s="407"/>
      <c r="O19" s="407"/>
      <c r="P19" s="408"/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ht="12.95" customHeight="1" x14ac:dyDescent="0.2">
      <c r="A20" s="82"/>
      <c r="B20" s="53"/>
      <c r="C20" s="216">
        <v>43070</v>
      </c>
      <c r="D20" s="397" t="s">
        <v>98</v>
      </c>
      <c r="E20" s="398"/>
      <c r="F20" s="398"/>
      <c r="G20" s="398"/>
      <c r="H20" s="398"/>
      <c r="I20" s="398"/>
      <c r="J20" s="398"/>
      <c r="K20" s="398"/>
      <c r="L20" s="398"/>
      <c r="M20" s="398"/>
      <c r="N20" s="398"/>
      <c r="O20" s="398"/>
      <c r="P20" s="399"/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ht="12.95" customHeight="1" x14ac:dyDescent="0.2">
      <c r="A21" s="82"/>
      <c r="B21" s="53"/>
      <c r="C21" s="225" t="s">
        <v>133</v>
      </c>
      <c r="D21" s="409" t="s">
        <v>111</v>
      </c>
      <c r="E21" s="410"/>
      <c r="F21" s="410"/>
      <c r="G21" s="410"/>
      <c r="H21" s="410"/>
      <c r="I21" s="410"/>
      <c r="J21" s="410"/>
      <c r="K21" s="410"/>
      <c r="L21" s="410"/>
      <c r="M21" s="410"/>
      <c r="N21" s="410"/>
      <c r="O21" s="410"/>
      <c r="P21" s="411"/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ht="12.95" customHeight="1" x14ac:dyDescent="0.2">
      <c r="A22" s="82"/>
      <c r="B22" s="53"/>
      <c r="C22" s="52" t="s">
        <v>108</v>
      </c>
      <c r="D22" s="406" t="s">
        <v>110</v>
      </c>
      <c r="E22" s="407"/>
      <c r="F22" s="407"/>
      <c r="G22" s="407"/>
      <c r="H22" s="407"/>
      <c r="I22" s="407"/>
      <c r="J22" s="407"/>
      <c r="K22" s="407"/>
      <c r="L22" s="407"/>
      <c r="M22" s="407"/>
      <c r="N22" s="407"/>
      <c r="O22" s="407"/>
      <c r="P22" s="408"/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216">
        <v>43432</v>
      </c>
      <c r="D23" s="397" t="s">
        <v>112</v>
      </c>
      <c r="E23" s="398"/>
      <c r="F23" s="398"/>
      <c r="G23" s="398"/>
      <c r="H23" s="398"/>
      <c r="I23" s="398"/>
      <c r="J23" s="398"/>
      <c r="K23" s="398"/>
      <c r="L23" s="398"/>
      <c r="M23" s="398"/>
      <c r="N23" s="398"/>
      <c r="O23" s="398"/>
      <c r="P23" s="399"/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12.95" customHeight="1" x14ac:dyDescent="0.2">
      <c r="A24" s="82"/>
      <c r="B24" s="53"/>
      <c r="C24" s="217" t="s">
        <v>109</v>
      </c>
      <c r="D24" s="409" t="s">
        <v>114</v>
      </c>
      <c r="E24" s="410"/>
      <c r="F24" s="410"/>
      <c r="G24" s="410"/>
      <c r="H24" s="410"/>
      <c r="I24" s="410"/>
      <c r="J24" s="410"/>
      <c r="K24" s="410"/>
      <c r="L24" s="410"/>
      <c r="M24" s="410"/>
      <c r="N24" s="410"/>
      <c r="O24" s="410"/>
      <c r="P24" s="411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ht="12.95" customHeight="1" x14ac:dyDescent="0.2">
      <c r="A25" s="82"/>
      <c r="B25" s="53"/>
      <c r="C25" s="52" t="s">
        <v>117</v>
      </c>
      <c r="D25" s="406" t="s">
        <v>118</v>
      </c>
      <c r="E25" s="407"/>
      <c r="F25" s="407"/>
      <c r="G25" s="407"/>
      <c r="H25" s="407"/>
      <c r="I25" s="407"/>
      <c r="J25" s="407"/>
      <c r="K25" s="407"/>
      <c r="L25" s="407"/>
      <c r="M25" s="407"/>
      <c r="N25" s="407"/>
      <c r="O25" s="407"/>
      <c r="P25" s="408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ht="12.95" customHeight="1" x14ac:dyDescent="0.2">
      <c r="A26" s="82"/>
      <c r="B26" s="53"/>
      <c r="C26" s="216">
        <v>43799</v>
      </c>
      <c r="D26" s="397" t="s">
        <v>120</v>
      </c>
      <c r="E26" s="398"/>
      <c r="F26" s="398"/>
      <c r="G26" s="398"/>
      <c r="H26" s="398"/>
      <c r="I26" s="398"/>
      <c r="J26" s="398"/>
      <c r="K26" s="398"/>
      <c r="L26" s="398"/>
      <c r="M26" s="398"/>
      <c r="N26" s="398"/>
      <c r="O26" s="398"/>
      <c r="P26" s="399"/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2.95" customHeight="1" x14ac:dyDescent="0.2">
      <c r="A27" s="82"/>
      <c r="B27" s="53"/>
      <c r="C27" s="216"/>
      <c r="D27" s="412" t="s">
        <v>119</v>
      </c>
      <c r="E27" s="413"/>
      <c r="F27" s="413"/>
      <c r="G27" s="413"/>
      <c r="H27" s="413"/>
      <c r="I27" s="413"/>
      <c r="J27" s="413"/>
      <c r="K27" s="413"/>
      <c r="L27" s="413"/>
      <c r="M27" s="413"/>
      <c r="N27" s="413"/>
      <c r="O27" s="413"/>
      <c r="P27" s="414"/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2.95" customHeight="1" x14ac:dyDescent="0.2">
      <c r="A28" s="82"/>
      <c r="B28" s="53"/>
      <c r="C28" s="227" t="s">
        <v>109</v>
      </c>
      <c r="D28" s="409" t="s">
        <v>121</v>
      </c>
      <c r="E28" s="410"/>
      <c r="F28" s="410"/>
      <c r="G28" s="410"/>
      <c r="H28" s="410"/>
      <c r="I28" s="410"/>
      <c r="J28" s="410"/>
      <c r="K28" s="410"/>
      <c r="L28" s="410"/>
      <c r="M28" s="410"/>
      <c r="N28" s="410"/>
      <c r="O28" s="410"/>
      <c r="P28" s="411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2.95" customHeight="1" x14ac:dyDescent="0.2">
      <c r="A29" s="82"/>
      <c r="B29" s="53"/>
      <c r="C29" s="52" t="s">
        <v>124</v>
      </c>
      <c r="D29" s="406" t="s">
        <v>126</v>
      </c>
      <c r="E29" s="407"/>
      <c r="F29" s="407"/>
      <c r="G29" s="407"/>
      <c r="H29" s="407"/>
      <c r="I29" s="407"/>
      <c r="J29" s="407"/>
      <c r="K29" s="407"/>
      <c r="L29" s="407"/>
      <c r="M29" s="407"/>
      <c r="N29" s="407"/>
      <c r="O29" s="407"/>
      <c r="P29" s="408"/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216">
        <v>43813</v>
      </c>
      <c r="D30" s="397" t="s">
        <v>122</v>
      </c>
      <c r="E30" s="398"/>
      <c r="F30" s="398"/>
      <c r="G30" s="398"/>
      <c r="H30" s="398"/>
      <c r="I30" s="398"/>
      <c r="J30" s="398"/>
      <c r="K30" s="398"/>
      <c r="L30" s="398"/>
      <c r="M30" s="398"/>
      <c r="N30" s="398"/>
      <c r="O30" s="398"/>
      <c r="P30" s="399"/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12.95" customHeight="1" x14ac:dyDescent="0.2">
      <c r="A31" s="82"/>
      <c r="B31" s="53"/>
      <c r="C31" s="217"/>
      <c r="D31" s="409" t="s">
        <v>125</v>
      </c>
      <c r="E31" s="410"/>
      <c r="F31" s="410"/>
      <c r="G31" s="410"/>
      <c r="H31" s="410"/>
      <c r="I31" s="410"/>
      <c r="J31" s="410"/>
      <c r="K31" s="410"/>
      <c r="L31" s="410"/>
      <c r="M31" s="410"/>
      <c r="N31" s="410"/>
      <c r="O31" s="410"/>
      <c r="P31" s="411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ht="12.95" customHeight="1" x14ac:dyDescent="0.2">
      <c r="A32" s="82"/>
      <c r="B32" s="53"/>
      <c r="C32" s="222" t="s">
        <v>130</v>
      </c>
      <c r="D32" s="394" t="s">
        <v>118</v>
      </c>
      <c r="E32" s="395"/>
      <c r="F32" s="395"/>
      <c r="G32" s="395"/>
      <c r="H32" s="395"/>
      <c r="I32" s="395"/>
      <c r="J32" s="395"/>
      <c r="K32" s="395"/>
      <c r="L32" s="395"/>
      <c r="M32" s="395"/>
      <c r="N32" s="395"/>
      <c r="O32" s="395"/>
      <c r="P32" s="396"/>
      <c r="Q32" s="5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2.75" customHeight="1" x14ac:dyDescent="0.2">
      <c r="A33" s="82"/>
      <c r="B33" s="53"/>
      <c r="C33" s="224">
        <v>44148</v>
      </c>
      <c r="D33" s="424" t="s">
        <v>122</v>
      </c>
      <c r="E33" s="425"/>
      <c r="F33" s="425"/>
      <c r="G33" s="425"/>
      <c r="H33" s="425"/>
      <c r="I33" s="425"/>
      <c r="J33" s="425"/>
      <c r="K33" s="425"/>
      <c r="L33" s="425"/>
      <c r="M33" s="425"/>
      <c r="N33" s="425"/>
      <c r="O33" s="425"/>
      <c r="P33" s="426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43.5" customHeight="1" x14ac:dyDescent="0.2">
      <c r="A34" s="82"/>
      <c r="B34" s="53"/>
      <c r="C34" s="226" t="s">
        <v>132</v>
      </c>
      <c r="D34" s="400" t="s">
        <v>134</v>
      </c>
      <c r="E34" s="401"/>
      <c r="F34" s="401"/>
      <c r="G34" s="401"/>
      <c r="H34" s="401"/>
      <c r="I34" s="401"/>
      <c r="J34" s="401"/>
      <c r="K34" s="401"/>
      <c r="L34" s="401"/>
      <c r="M34" s="401"/>
      <c r="N34" s="401"/>
      <c r="O34" s="401"/>
      <c r="P34" s="402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2.95" customHeight="1" x14ac:dyDescent="0.2">
      <c r="A35" s="82"/>
      <c r="B35" s="53"/>
      <c r="C35" s="222" t="s">
        <v>135</v>
      </c>
      <c r="D35" s="394" t="s">
        <v>136</v>
      </c>
      <c r="E35" s="395"/>
      <c r="F35" s="395"/>
      <c r="G35" s="395"/>
      <c r="H35" s="395"/>
      <c r="I35" s="395"/>
      <c r="J35" s="395"/>
      <c r="K35" s="395"/>
      <c r="L35" s="395"/>
      <c r="M35" s="395"/>
      <c r="N35" s="395"/>
      <c r="O35" s="395"/>
      <c r="P35" s="396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x14ac:dyDescent="0.2">
      <c r="A36" s="82"/>
      <c r="B36" s="53"/>
      <c r="C36" s="225" t="s">
        <v>137</v>
      </c>
      <c r="D36" s="421"/>
      <c r="E36" s="422"/>
      <c r="F36" s="422"/>
      <c r="G36" s="422"/>
      <c r="H36" s="422"/>
      <c r="I36" s="422"/>
      <c r="J36" s="422"/>
      <c r="K36" s="422"/>
      <c r="L36" s="422"/>
      <c r="M36" s="422"/>
      <c r="N36" s="422"/>
      <c r="O36" s="422"/>
      <c r="P36" s="423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25.5" x14ac:dyDescent="0.2">
      <c r="A37" s="82"/>
      <c r="B37" s="53"/>
      <c r="C37" s="226" t="s">
        <v>144</v>
      </c>
      <c r="D37" s="400" t="s">
        <v>138</v>
      </c>
      <c r="E37" s="401"/>
      <c r="F37" s="401"/>
      <c r="G37" s="401"/>
      <c r="H37" s="401"/>
      <c r="I37" s="401"/>
      <c r="J37" s="401"/>
      <c r="K37" s="401"/>
      <c r="L37" s="401"/>
      <c r="M37" s="401"/>
      <c r="N37" s="401"/>
      <c r="O37" s="401"/>
      <c r="P37" s="402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2.95" customHeight="1" x14ac:dyDescent="0.2">
      <c r="A38" s="82"/>
      <c r="B38" s="53"/>
      <c r="C38" s="222" t="s">
        <v>139</v>
      </c>
      <c r="D38" s="394" t="s">
        <v>140</v>
      </c>
      <c r="E38" s="395"/>
      <c r="F38" s="395"/>
      <c r="G38" s="395"/>
      <c r="H38" s="395"/>
      <c r="I38" s="395"/>
      <c r="J38" s="395"/>
      <c r="K38" s="395"/>
      <c r="L38" s="395"/>
      <c r="M38" s="395"/>
      <c r="N38" s="395"/>
      <c r="O38" s="395"/>
      <c r="P38" s="396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2.95" customHeight="1" x14ac:dyDescent="0.2">
      <c r="A39" s="82"/>
      <c r="B39" s="53"/>
      <c r="C39" s="224">
        <v>44533</v>
      </c>
      <c r="D39" s="397" t="s">
        <v>146</v>
      </c>
      <c r="E39" s="398"/>
      <c r="F39" s="398"/>
      <c r="G39" s="398"/>
      <c r="H39" s="398"/>
      <c r="I39" s="398"/>
      <c r="J39" s="398"/>
      <c r="K39" s="398"/>
      <c r="L39" s="398"/>
      <c r="M39" s="398"/>
      <c r="N39" s="398"/>
      <c r="O39" s="398"/>
      <c r="P39" s="399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x14ac:dyDescent="0.2">
      <c r="A40" s="82"/>
      <c r="B40" s="53"/>
      <c r="C40" s="226" t="s">
        <v>141</v>
      </c>
      <c r="D40" s="400" t="s">
        <v>145</v>
      </c>
      <c r="E40" s="401"/>
      <c r="F40" s="401"/>
      <c r="G40" s="401"/>
      <c r="H40" s="401"/>
      <c r="I40" s="401"/>
      <c r="J40" s="401"/>
      <c r="K40" s="401"/>
      <c r="L40" s="401"/>
      <c r="M40" s="401"/>
      <c r="N40" s="401"/>
      <c r="O40" s="401"/>
      <c r="P40" s="402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2.95" customHeight="1" x14ac:dyDescent="0.2">
      <c r="A41" s="82"/>
      <c r="B41" s="53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2.95" customHeight="1" x14ac:dyDescent="0.2">
      <c r="A42" s="82"/>
      <c r="B42" s="53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2.95" customHeight="1" x14ac:dyDescent="0.2">
      <c r="A43" s="82"/>
      <c r="B43" s="53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2.95" customHeight="1" x14ac:dyDescent="0.2">
      <c r="A44" s="82"/>
      <c r="B44" s="53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2.95" customHeight="1" x14ac:dyDescent="0.2">
      <c r="A45" s="82"/>
      <c r="B45" s="53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2.95" customHeight="1" x14ac:dyDescent="0.2">
      <c r="A46" s="82"/>
      <c r="B46" s="53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ht="12.95" customHeight="1" x14ac:dyDescent="0.2">
      <c r="A47" s="82"/>
      <c r="B47" s="53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ht="12.95" customHeight="1" x14ac:dyDescent="0.2">
      <c r="A48" s="82"/>
      <c r="B48" s="53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ht="12.95" customHeight="1" x14ac:dyDescent="0.2">
      <c r="A49" s="82"/>
      <c r="B49" s="53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ht="12.95" customHeight="1" x14ac:dyDescent="0.2">
      <c r="A50" s="82"/>
      <c r="B50" s="53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ht="12.95" customHeight="1" x14ac:dyDescent="0.2">
      <c r="A51" s="82"/>
      <c r="B51" s="53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ht="12.95" customHeight="1" x14ac:dyDescent="0.2">
      <c r="A52" s="82"/>
      <c r="B52" s="53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ht="12.95" customHeight="1" x14ac:dyDescent="0.2">
      <c r="A53" s="82"/>
      <c r="B53" s="53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ht="12.95" customHeight="1" x14ac:dyDescent="0.2">
      <c r="A54" s="82"/>
      <c r="B54" s="53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ht="12.95" customHeight="1" x14ac:dyDescent="0.2">
      <c r="A55" s="82"/>
      <c r="B55" s="53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ht="12.95" customHeight="1" x14ac:dyDescent="0.2">
      <c r="A56" s="82"/>
      <c r="B56" s="53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ht="12.95" customHeight="1" x14ac:dyDescent="0.2">
      <c r="A57" s="82"/>
      <c r="B57" s="53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ht="12.95" customHeight="1" x14ac:dyDescent="0.2">
      <c r="A58" s="82"/>
      <c r="B58" s="53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ht="12.95" customHeight="1" x14ac:dyDescent="0.2">
      <c r="A59" s="82"/>
      <c r="B59" s="53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82"/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82"/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82"/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ht="12.75" customHeight="1" x14ac:dyDescent="0.2">
      <c r="A66" s="82"/>
      <c r="B66" s="53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ht="12.75" customHeight="1" x14ac:dyDescent="0.2">
      <c r="A67" s="82"/>
      <c r="B67" s="53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5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5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5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5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5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5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5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5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53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  <row r="123" spans="1:40" x14ac:dyDescent="0.2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</row>
    <row r="124" spans="1:40" x14ac:dyDescent="0.2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</row>
    <row r="125" spans="1:40" x14ac:dyDescent="0.2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</row>
    <row r="126" spans="1:40" x14ac:dyDescent="0.2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</row>
    <row r="127" spans="1:40" x14ac:dyDescent="0.2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</row>
    <row r="128" spans="1:40" x14ac:dyDescent="0.2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</row>
    <row r="129" spans="1:40" x14ac:dyDescent="0.2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</row>
    <row r="130" spans="1:40" x14ac:dyDescent="0.2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</row>
    <row r="131" spans="1:40" x14ac:dyDescent="0.2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</row>
    <row r="132" spans="1:40" x14ac:dyDescent="0.2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</row>
    <row r="133" spans="1:40" x14ac:dyDescent="0.2">
      <c r="A133" s="82"/>
      <c r="B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</row>
    <row r="134" spans="1:40" x14ac:dyDescent="0.2">
      <c r="A134" s="82"/>
      <c r="B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</row>
    <row r="135" spans="1:40" x14ac:dyDescent="0.2">
      <c r="A135" s="82"/>
      <c r="B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</row>
    <row r="136" spans="1:40" x14ac:dyDescent="0.2">
      <c r="A136" s="82"/>
      <c r="B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</row>
    <row r="137" spans="1:40" x14ac:dyDescent="0.2">
      <c r="A137" s="82"/>
      <c r="B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</row>
    <row r="138" spans="1:40" x14ac:dyDescent="0.2">
      <c r="A138" s="82"/>
      <c r="B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</row>
    <row r="139" spans="1:40" x14ac:dyDescent="0.2">
      <c r="A139" s="82"/>
      <c r="B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</row>
    <row r="140" spans="1:40" x14ac:dyDescent="0.2">
      <c r="A140" s="82"/>
      <c r="B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</row>
    <row r="141" spans="1:40" x14ac:dyDescent="0.2">
      <c r="A141" s="82"/>
      <c r="B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</row>
    <row r="142" spans="1:40" x14ac:dyDescent="0.2">
      <c r="A142" s="82"/>
      <c r="B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</row>
    <row r="143" spans="1:40" x14ac:dyDescent="0.2">
      <c r="A143" s="82"/>
      <c r="B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</row>
    <row r="144" spans="1:40" x14ac:dyDescent="0.2">
      <c r="A144" s="82"/>
      <c r="B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</row>
    <row r="145" spans="1:40" x14ac:dyDescent="0.2">
      <c r="A145" s="82"/>
      <c r="B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</row>
    <row r="146" spans="1:40" x14ac:dyDescent="0.2">
      <c r="A146" s="82"/>
      <c r="B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</row>
    <row r="147" spans="1:40" x14ac:dyDescent="0.2">
      <c r="A147" s="82"/>
      <c r="B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</row>
    <row r="148" spans="1:40" x14ac:dyDescent="0.2">
      <c r="A148" s="82"/>
      <c r="B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</row>
    <row r="149" spans="1:40" x14ac:dyDescent="0.2">
      <c r="A149" s="82"/>
      <c r="B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</row>
    <row r="150" spans="1:40" x14ac:dyDescent="0.2">
      <c r="A150" s="82"/>
      <c r="B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</row>
    <row r="151" spans="1:40" x14ac:dyDescent="0.2">
      <c r="A151" s="82"/>
      <c r="B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</row>
    <row r="152" spans="1:40" x14ac:dyDescent="0.2">
      <c r="A152" s="82"/>
      <c r="B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</row>
    <row r="153" spans="1:40" x14ac:dyDescent="0.2">
      <c r="A153" s="82"/>
      <c r="B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</row>
    <row r="154" spans="1:40" x14ac:dyDescent="0.2">
      <c r="A154" s="82"/>
      <c r="B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</row>
    <row r="155" spans="1:40" x14ac:dyDescent="0.2">
      <c r="A155" s="82"/>
      <c r="B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</row>
    <row r="156" spans="1:40" x14ac:dyDescent="0.2">
      <c r="A156" s="82"/>
      <c r="B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</row>
    <row r="157" spans="1:40" x14ac:dyDescent="0.2">
      <c r="A157" s="82"/>
      <c r="B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</row>
    <row r="158" spans="1:40" x14ac:dyDescent="0.2">
      <c r="A158" s="82"/>
      <c r="B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</row>
    <row r="159" spans="1:40" x14ac:dyDescent="0.2">
      <c r="A159" s="82"/>
      <c r="B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</row>
    <row r="160" spans="1:40" x14ac:dyDescent="0.2">
      <c r="A160" s="82"/>
      <c r="B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</row>
    <row r="161" spans="1:40" x14ac:dyDescent="0.2">
      <c r="A161" s="82"/>
      <c r="B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</row>
    <row r="162" spans="1:40" x14ac:dyDescent="0.2">
      <c r="A162" s="82"/>
      <c r="B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</row>
    <row r="163" spans="1:40" x14ac:dyDescent="0.2">
      <c r="A163" s="82"/>
      <c r="B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</row>
    <row r="164" spans="1:40" x14ac:dyDescent="0.2">
      <c r="A164" s="82"/>
      <c r="B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</row>
    <row r="165" spans="1:40" x14ac:dyDescent="0.2">
      <c r="A165" s="82"/>
      <c r="B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</row>
    <row r="166" spans="1:40" x14ac:dyDescent="0.2">
      <c r="A166" s="82"/>
      <c r="B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</row>
    <row r="167" spans="1:40" x14ac:dyDescent="0.2">
      <c r="A167" s="82"/>
      <c r="B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</row>
    <row r="168" spans="1:40" x14ac:dyDescent="0.2">
      <c r="A168" s="82"/>
      <c r="B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</row>
    <row r="169" spans="1:40" x14ac:dyDescent="0.2">
      <c r="A169" s="82"/>
      <c r="B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</row>
    <row r="170" spans="1:40" x14ac:dyDescent="0.2">
      <c r="A170" s="82"/>
      <c r="B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</row>
    <row r="171" spans="1:40" x14ac:dyDescent="0.2">
      <c r="A171" s="82"/>
      <c r="B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</row>
    <row r="172" spans="1:40" x14ac:dyDescent="0.2">
      <c r="A172" s="82"/>
      <c r="B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</row>
    <row r="173" spans="1:40" x14ac:dyDescent="0.2">
      <c r="A173" s="82"/>
      <c r="B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</row>
    <row r="174" spans="1:40" x14ac:dyDescent="0.2">
      <c r="A174" s="82"/>
      <c r="B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</row>
    <row r="175" spans="1:40" x14ac:dyDescent="0.2">
      <c r="A175" s="82"/>
      <c r="B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</row>
    <row r="176" spans="1:40" x14ac:dyDescent="0.2">
      <c r="A176" s="82"/>
      <c r="B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</row>
    <row r="177" spans="1:40" x14ac:dyDescent="0.2">
      <c r="A177" s="82"/>
      <c r="B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</row>
    <row r="178" spans="1:40" x14ac:dyDescent="0.2">
      <c r="A178" s="82"/>
      <c r="B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</row>
    <row r="179" spans="1:40" x14ac:dyDescent="0.2">
      <c r="A179" s="82"/>
      <c r="B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</row>
    <row r="180" spans="1:40" x14ac:dyDescent="0.2">
      <c r="A180" s="82"/>
      <c r="B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</row>
    <row r="181" spans="1:40" x14ac:dyDescent="0.2">
      <c r="A181" s="82"/>
      <c r="B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</row>
    <row r="182" spans="1:40" x14ac:dyDescent="0.2">
      <c r="A182" s="82"/>
      <c r="B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</row>
    <row r="183" spans="1:40" x14ac:dyDescent="0.2">
      <c r="A183" s="82"/>
      <c r="B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</row>
    <row r="184" spans="1:40" x14ac:dyDescent="0.2">
      <c r="A184" s="82"/>
      <c r="B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</row>
    <row r="185" spans="1:40" x14ac:dyDescent="0.2">
      <c r="A185" s="82"/>
      <c r="B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</row>
    <row r="186" spans="1:40" x14ac:dyDescent="0.2">
      <c r="A186" s="82"/>
      <c r="B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</row>
    <row r="187" spans="1:40" x14ac:dyDescent="0.2">
      <c r="A187" s="82"/>
      <c r="B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</row>
    <row r="188" spans="1:40" x14ac:dyDescent="0.2">
      <c r="A188" s="82"/>
      <c r="B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</row>
  </sheetData>
  <mergeCells count="31">
    <mergeCell ref="D36:P36"/>
    <mergeCell ref="D37:P37"/>
    <mergeCell ref="D32:P32"/>
    <mergeCell ref="D33:P33"/>
    <mergeCell ref="D34:P34"/>
    <mergeCell ref="D26:P26"/>
    <mergeCell ref="D28:P28"/>
    <mergeCell ref="D29:P29"/>
    <mergeCell ref="D30:P30"/>
    <mergeCell ref="D35:P35"/>
    <mergeCell ref="C10:D10"/>
    <mergeCell ref="D11:P11"/>
    <mergeCell ref="D12:P12"/>
    <mergeCell ref="D13:P13"/>
    <mergeCell ref="D14:P14"/>
    <mergeCell ref="D38:P38"/>
    <mergeCell ref="D39:P39"/>
    <mergeCell ref="D40:P40"/>
    <mergeCell ref="D15:P15"/>
    <mergeCell ref="D22:P22"/>
    <mergeCell ref="D23:P23"/>
    <mergeCell ref="D24:P24"/>
    <mergeCell ref="D19:P19"/>
    <mergeCell ref="D20:P20"/>
    <mergeCell ref="D21:P21"/>
    <mergeCell ref="D16:P16"/>
    <mergeCell ref="D17:P17"/>
    <mergeCell ref="D18:P18"/>
    <mergeCell ref="D31:P31"/>
    <mergeCell ref="D27:P27"/>
    <mergeCell ref="D25:P25"/>
  </mergeCells>
  <phoneticPr fontId="4" type="noConversion"/>
  <printOptions horizontalCentered="1"/>
  <pageMargins left="0.39000000000000007" right="0.39000000000000007" top="0.31" bottom="0.59" header="0.25" footer="0.57000000000000006"/>
  <pageSetup paperSize="9" scale="66" orientation="portrait" horizontalDpi="4294967292" verticalDpi="429496729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Blad58"/>
  <dimension ref="A1:K12"/>
  <sheetViews>
    <sheetView workbookViewId="0">
      <selection activeCell="B3" sqref="B3"/>
    </sheetView>
  </sheetViews>
  <sheetFormatPr defaultColWidth="11" defaultRowHeight="12.75" x14ac:dyDescent="0.2"/>
  <cols>
    <col min="2" max="2" width="10.625" bestFit="1" customWidth="1"/>
    <col min="3" max="3" width="12.125" bestFit="1" customWidth="1"/>
  </cols>
  <sheetData>
    <row r="1" spans="1:11" x14ac:dyDescent="0.2">
      <c r="A1" s="29" t="s">
        <v>82</v>
      </c>
      <c r="B1" s="29" t="s">
        <v>1</v>
      </c>
      <c r="C1" s="29" t="s">
        <v>2</v>
      </c>
    </row>
    <row r="2" spans="1:11" x14ac:dyDescent="0.2">
      <c r="A2" t="s">
        <v>36</v>
      </c>
      <c r="B2" s="118">
        <v>2026</v>
      </c>
      <c r="C2" s="142" t="s">
        <v>96</v>
      </c>
    </row>
    <row r="3" spans="1:11" x14ac:dyDescent="0.2">
      <c r="A3" t="s">
        <v>49</v>
      </c>
      <c r="B3" s="121">
        <f>DATEVALUE("1 jan 2026")</f>
        <v>44561</v>
      </c>
      <c r="C3" s="142" t="s">
        <v>97</v>
      </c>
      <c r="H3" s="211"/>
      <c r="I3" s="211"/>
    </row>
    <row r="4" spans="1:11" x14ac:dyDescent="0.2">
      <c r="A4" t="s">
        <v>50</v>
      </c>
      <c r="B4" s="119" t="s">
        <v>33</v>
      </c>
      <c r="C4" s="142" t="s">
        <v>91</v>
      </c>
      <c r="I4" s="211"/>
      <c r="J4" s="211"/>
    </row>
    <row r="5" spans="1:11" x14ac:dyDescent="0.2">
      <c r="A5" t="s">
        <v>51</v>
      </c>
      <c r="B5" s="119" t="s">
        <v>31</v>
      </c>
      <c r="C5" s="142" t="s">
        <v>92</v>
      </c>
    </row>
    <row r="6" spans="1:11" x14ac:dyDescent="0.2">
      <c r="K6" s="211"/>
    </row>
    <row r="11" spans="1:11" x14ac:dyDescent="0.2">
      <c r="B11" s="121"/>
    </row>
    <row r="12" spans="1:11" x14ac:dyDescent="0.2">
      <c r="B12" s="121"/>
    </row>
  </sheetData>
  <phoneticPr fontId="4" type="noConversion"/>
  <pageMargins left="0.75" right="0.75" top="1" bottom="1" header="0.5" footer="0.5"/>
  <pageSetup paperSize="10" orientation="portrait" horizontalDpi="4294967292" verticalDpi="429496729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6"/>
  <dimension ref="A1:AN122"/>
  <sheetViews>
    <sheetView showGridLines="0" workbookViewId="0">
      <selection activeCell="D19" sqref="D19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5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3" width="7.625" style="2" customWidth="1"/>
    <col min="14" max="14" width="7.125" style="2" customWidth="1"/>
    <col min="15" max="15" width="7.62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57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2</v>
      </c>
      <c r="F12" s="286"/>
      <c r="G12" s="350" t="str">
        <f>TEXT(firstday+(E12*7-10),format) &amp; " - " &amp; TEXT(firstday+(E12*7-4),format)</f>
        <v>5 januari - 11 januari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3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5 jan</v>
      </c>
      <c r="D17" s="182"/>
      <c r="E17" s="183"/>
      <c r="F17" s="182"/>
      <c r="G17" s="183"/>
      <c r="H17" s="184"/>
      <c r="I17" s="182"/>
      <c r="J17" s="219" t="s">
        <v>86</v>
      </c>
      <c r="K17" s="180"/>
      <c r="L17" s="178">
        <v>0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6 jan</v>
      </c>
      <c r="D18" s="185"/>
      <c r="E18" s="186"/>
      <c r="F18" s="185"/>
      <c r="G18" s="186"/>
      <c r="H18" s="185"/>
      <c r="I18" s="185"/>
      <c r="J18" s="202" t="s">
        <v>131</v>
      </c>
      <c r="K18" s="187"/>
      <c r="L18" s="204">
        <v>0</v>
      </c>
      <c r="M18" s="45">
        <f t="shared" ref="M18:M21" si="0">AND(D18&lt;&gt;"",E18&lt;&gt;"")*((D18&gt;=E18)+E18-D18-F18-G18)+H18</f>
        <v>0</v>
      </c>
      <c r="N18" s="186"/>
      <c r="O18" s="185"/>
      <c r="P18" s="45">
        <f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7 jan</v>
      </c>
      <c r="D19" s="185"/>
      <c r="E19" s="186"/>
      <c r="F19" s="185">
        <v>2.0833333333333332E-2</v>
      </c>
      <c r="G19" s="186"/>
      <c r="H19" s="185"/>
      <c r="I19" s="186"/>
      <c r="J19" s="189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ref="P19:P21" si="1">(M19&gt;0)*(M19-L19-N19-O19+I19)-AND(M19=0,K19&lt;&gt;"")*(L19-I19)</f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8 jan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9 jan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10 jan</v>
      </c>
      <c r="D22" s="185"/>
      <c r="E22" s="186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11 jan</v>
      </c>
      <c r="D23" s="185"/>
      <c r="E23" s="18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1'!N30</f>
        <v>0</v>
      </c>
      <c r="O27" s="51">
        <f>'v 1'!O30</f>
        <v>0</v>
      </c>
      <c r="P27" s="46">
        <f>'v 1'!P30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5 jan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6 jan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7 jan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8 jan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9 jan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10 jan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11 jan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ht="14.1" customHeight="1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ht="14.1" customHeight="1" x14ac:dyDescent="0.2">
      <c r="A48" s="82"/>
      <c r="B48" s="53"/>
      <c r="C48" s="3"/>
      <c r="J48"/>
      <c r="K48"/>
      <c r="L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ht="14.1" customHeight="1" x14ac:dyDescent="0.2">
      <c r="A49" s="82"/>
      <c r="B49" s="53"/>
      <c r="C49" s="3"/>
      <c r="J49"/>
      <c r="K49"/>
      <c r="L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ht="14.1" customHeight="1" x14ac:dyDescent="0.2">
      <c r="A50" s="82"/>
      <c r="B50" s="53"/>
      <c r="E50" s="29"/>
      <c r="J50"/>
      <c r="K50"/>
      <c r="L50" s="2"/>
      <c r="P50" s="1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C51" s="3"/>
      <c r="J51"/>
      <c r="K51"/>
      <c r="L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G53" s="2"/>
      <c r="H53" s="2"/>
      <c r="J53"/>
      <c r="K53"/>
      <c r="L53" s="2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L54" s="2"/>
      <c r="M54" s="19"/>
      <c r="P54" s="2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E55" s="29"/>
      <c r="G55" s="1"/>
      <c r="H55" s="1"/>
      <c r="I55"/>
      <c r="J55"/>
      <c r="K55"/>
      <c r="L55" s="2"/>
      <c r="M55"/>
      <c r="N55"/>
      <c r="O55"/>
      <c r="P55" s="2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C56" s="3"/>
      <c r="J56"/>
      <c r="K56"/>
      <c r="L56" s="2"/>
      <c r="M56" s="19"/>
      <c r="P56" s="2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C57" s="3"/>
      <c r="H57" s="2"/>
      <c r="J57"/>
      <c r="K57"/>
      <c r="L57" s="2"/>
      <c r="M57"/>
      <c r="P57" s="2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3"/>
      <c r="J58"/>
      <c r="K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G59" s="3"/>
      <c r="H59" s="3"/>
      <c r="J59"/>
      <c r="K59"/>
      <c r="O59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I60"/>
      <c r="J60"/>
      <c r="K60"/>
      <c r="M60"/>
      <c r="N60"/>
      <c r="O60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I61"/>
      <c r="J61"/>
      <c r="K61"/>
      <c r="M61"/>
      <c r="N61"/>
      <c r="O61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20"/>
      <c r="I62"/>
      <c r="J62"/>
      <c r="K62"/>
      <c r="M62"/>
      <c r="N62"/>
      <c r="O62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74"/>
      <c r="E64" s="74"/>
      <c r="F64" s="74"/>
      <c r="G64" s="74"/>
      <c r="H64" s="74"/>
      <c r="I64" s="74"/>
      <c r="M64" s="74"/>
      <c r="N64" s="74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74"/>
      <c r="E65" s="74"/>
      <c r="F65" s="74"/>
      <c r="G65" s="74"/>
      <c r="H65" s="74"/>
      <c r="I65" s="74"/>
      <c r="J65" s="20"/>
      <c r="K65" s="20"/>
      <c r="M65" s="74"/>
      <c r="N65" s="74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5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74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4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C69" s="74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C70" s="74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21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76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C74" s="3"/>
      <c r="D74" s="21"/>
      <c r="E74" s="21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4"/>
      <c r="D75" s="21"/>
      <c r="G75" s="21"/>
      <c r="H75" s="21"/>
      <c r="I75" s="20"/>
      <c r="J75" s="20"/>
      <c r="K75" s="20"/>
      <c r="M75" s="20"/>
      <c r="N75" s="20"/>
      <c r="O75" s="20"/>
      <c r="Q75" s="5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21"/>
      <c r="D76" s="21"/>
      <c r="E76" s="7"/>
      <c r="F76" s="21"/>
      <c r="G76" s="21"/>
      <c r="H76" s="21"/>
      <c r="I76" s="20"/>
      <c r="J76" s="20"/>
      <c r="K76" s="20"/>
      <c r="M76" s="20"/>
      <c r="N76" s="20"/>
      <c r="O76" s="20"/>
      <c r="Q76" s="5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Q77" s="5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Q78" s="5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7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C83" s="7"/>
      <c r="D83" s="7"/>
      <c r="E83" s="7"/>
      <c r="F83" s="7"/>
      <c r="G83" s="7"/>
      <c r="H83" s="7"/>
      <c r="I83" s="8"/>
      <c r="J83" s="8"/>
      <c r="K83" s="8"/>
      <c r="L83" s="7"/>
      <c r="M83" s="8"/>
      <c r="N83" s="8"/>
      <c r="O83" s="8"/>
      <c r="P83" s="7"/>
      <c r="Q83" s="66"/>
      <c r="R83" s="85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7"/>
      <c r="D84" s="7"/>
      <c r="E84" s="7"/>
      <c r="F84" s="7"/>
      <c r="G84" s="7"/>
      <c r="H84" s="7"/>
      <c r="I84" s="8"/>
      <c r="J84" s="8"/>
      <c r="K84" s="8"/>
      <c r="L84" s="7"/>
      <c r="M84" s="8"/>
      <c r="N84" s="8"/>
      <c r="O84" s="8"/>
      <c r="P84" s="7"/>
      <c r="Q84" s="66"/>
      <c r="R84" s="85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77"/>
      <c r="D85" s="77"/>
      <c r="E85" s="77"/>
      <c r="F85" s="77"/>
      <c r="G85" s="77"/>
      <c r="H85" s="77"/>
      <c r="I85" s="78"/>
      <c r="J85" s="78"/>
      <c r="K85" s="78"/>
      <c r="L85" s="77"/>
      <c r="M85" s="78"/>
      <c r="N85" s="78"/>
      <c r="O85" s="78"/>
      <c r="P85" s="77"/>
      <c r="Q85" s="79"/>
      <c r="R85" s="85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96"/>
      <c r="D86" s="85"/>
      <c r="E86" s="85"/>
      <c r="F86" s="85"/>
      <c r="G86" s="85"/>
      <c r="H86" s="85"/>
      <c r="I86" s="97"/>
      <c r="J86" s="97"/>
      <c r="K86" s="97"/>
      <c r="L86" s="85"/>
      <c r="M86" s="97"/>
      <c r="N86" s="97"/>
      <c r="O86" s="97"/>
      <c r="P86" s="85"/>
      <c r="Q86" s="85"/>
      <c r="R86" s="85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96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  <mergeCell ref="O15:O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32:D32"/>
    <mergeCell ref="C30:E30"/>
    <mergeCell ref="C28:E28"/>
    <mergeCell ref="C29:E29"/>
    <mergeCell ref="C27:E27"/>
    <mergeCell ref="C10:F10"/>
    <mergeCell ref="C14:D14"/>
    <mergeCell ref="C25:D25"/>
    <mergeCell ref="G9:K9"/>
    <mergeCell ref="G10:K10"/>
    <mergeCell ref="C11:D11"/>
    <mergeCell ref="C12:D12"/>
    <mergeCell ref="E11:F11"/>
    <mergeCell ref="E12:F12"/>
    <mergeCell ref="G12:K12"/>
    <mergeCell ref="C5:P5"/>
    <mergeCell ref="L15:L16"/>
    <mergeCell ref="M15:M16"/>
    <mergeCell ref="N15:N16"/>
    <mergeCell ref="C26:E26"/>
    <mergeCell ref="K15:K16"/>
    <mergeCell ref="D16:G16"/>
    <mergeCell ref="C7:K7"/>
    <mergeCell ref="L7:P7"/>
    <mergeCell ref="L8:P8"/>
    <mergeCell ref="C8:K8"/>
    <mergeCell ref="L9:P9"/>
    <mergeCell ref="G11:K11"/>
    <mergeCell ref="L10:P10"/>
    <mergeCell ref="L11:P12"/>
    <mergeCell ref="C9:F9"/>
  </mergeCells>
  <phoneticPr fontId="4"/>
  <conditionalFormatting sqref="G55:H55">
    <cfRule type="expression" dxfId="519" priority="0" stopIfTrue="1">
      <formula>$S$30+$S$35+$N$20+$O$20&lt;0</formula>
    </cfRule>
  </conditionalFormatting>
  <conditionalFormatting sqref="M54">
    <cfRule type="expression" dxfId="518" priority="1" stopIfTrue="1">
      <formula>$N$20+$S$28&lt;0</formula>
    </cfRule>
    <cfRule type="expression" dxfId="517" priority="2" stopIfTrue="1">
      <formula>$S$30&lt;0</formula>
    </cfRule>
  </conditionalFormatting>
  <conditionalFormatting sqref="M56">
    <cfRule type="expression" dxfId="516" priority="3" stopIfTrue="1">
      <formula>$N$20+$S$33&lt;0</formula>
    </cfRule>
    <cfRule type="expression" dxfId="515" priority="4" stopIfTrue="1">
      <formula>$S$35&lt;0</formula>
    </cfRule>
  </conditionalFormatting>
  <conditionalFormatting sqref="N28:N29">
    <cfRule type="expression" dxfId="514" priority="6" stopIfTrue="1">
      <formula>$N$20+$S$28&lt;0</formula>
    </cfRule>
    <cfRule type="expression" dxfId="513" priority="7" stopIfTrue="1">
      <formula>$S$30&lt;0</formula>
    </cfRule>
  </conditionalFormatting>
  <conditionalFormatting sqref="O28:O29">
    <cfRule type="expression" dxfId="512" priority="8" stopIfTrue="1">
      <formula>$O$20+$S$33&lt;0</formula>
    </cfRule>
    <cfRule type="expression" dxfId="511" priority="9" stopIfTrue="1">
      <formula>$S$35&lt;0</formula>
    </cfRule>
  </conditionalFormatting>
  <conditionalFormatting sqref="S14:S18">
    <cfRule type="expression" dxfId="510" priority="5" stopIfTrue="1">
      <formula>#REF!-#REF!&lt;0.01</formula>
    </cfRule>
  </conditionalFormatting>
  <dataValidations xWindow="594" yWindow="245" count="21">
    <dataValidation type="textLength" allowBlank="1" sqref="J17:J21" xr:uid="{00000000-0002-0000-0500-000000000000}">
      <formula1>0</formula1>
      <formula2>200</formula2>
    </dataValidation>
    <dataValidation allowBlank="1" sqref="N22:N24" xr:uid="{00000000-0002-0000-0500-000001000000}"/>
    <dataValidation type="textLength" operator="lessThan" allowBlank="1" sqref="K17:K21" xr:uid="{00000000-0002-0000-0500-000002000000}">
      <formula1>50</formula1>
    </dataValidation>
    <dataValidation allowBlank="1" showInputMessage="1" showErrorMessage="1" prompt="Skriv in ej arbetad tid under arbetstid, t.ex. för ärenden" sqref="G15" xr:uid="{00000000-0002-0000-0500-000003000000}"/>
    <dataValidation allowBlank="1" showInputMessage="1" showErrorMessage="1" prompt="Skriv in om och hur länge du jobbat hemma" sqref="H15:H16" xr:uid="{00000000-0002-0000-0500-000004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0500-000005000000}"/>
    <dataValidation allowBlank="1" showInputMessage="1" showErrorMessage="1" promptTitle="Frånvaroorsak" prompt="Kan användas både för tid då man lämnar in en blankett (sjukdom, VAB etc.), eller träningstimme." sqref="J16" xr:uid="{00000000-0002-0000-0500-000006000000}"/>
    <dataValidation allowBlank="1" showInputMessage="1" showErrorMessage="1" prompt="Skriv &quot;sjuk&quot; vid sjukdag som ska dras från flexsaldo, eller &quot;komp&quot; vid hel kompdag. Se kommentarerna." sqref="K15:K16" xr:uid="{00000000-0002-0000-0500-000007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0500-000008000000}"/>
    <dataValidation allowBlank="1" showInputMessage="1" showErrorMessage="1" prompt="Skriv in beordrad enkel övertid, vilket är mellan kl 18.00-22.00 vardagar." sqref="N15:N16" xr:uid="{00000000-0002-0000-0500-000009000000}"/>
    <dataValidation allowBlank="1" showInputMessage="1" showErrorMessage="1" prompt="Skriv in beordrad kvalificerad övertid, vilket är mellan kl 22.00-06.00 vardagar eller övriga datum som ingår." sqref="O15:O16" xr:uid="{00000000-0002-0000-0500-00000A000000}"/>
    <dataValidation type="time" operator="lessThan" allowBlank="1" showErrorMessage="1" errorTitle="Fel i inmatning" error="Värdet ska vara en tidsrymd (0:00-23:59:59)" sqref="G17:G24 I17:I21" xr:uid="{00000000-0002-0000-0500-00000B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0500-00000C000000}">
      <formula1>0.999988425925926</formula1>
    </dataValidation>
    <dataValidation type="time" operator="lessThanOrEqual" allowBlank="1" showErrorMessage="1" errorTitle="Fel i inmatning" error="Värdet ska vara en tidsrymd (0:00-23:59:59)" sqref="N17 N19:N21 O17:O24" xr:uid="{00000000-0002-0000-0500-00000D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0500-00000E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0500-00000F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0500-000010000000}">
      <formula1>0</formula1>
    </dataValidation>
    <dataValidation type="time" operator="lessThan" showErrorMessage="1" errorTitle="Fel i inmatning" error="Värdet ska vara en tidsrymd (0:00-23:59:59)" sqref="L17:L21" xr:uid="{00000000-0002-0000-0500-000011000000}">
      <formula1>0.999988425925926</formula1>
    </dataValidation>
    <dataValidation type="time" operator="lessThanOrEqual" allowBlank="1" showErrorMessage="1" errorTitle="Fel i inmatning" error="Värdet ska vara en tid (00:00-23:59:59)" sqref="D17:E24" xr:uid="{00000000-0002-0000-05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05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05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Blad59"/>
  <dimension ref="A1:BB10"/>
  <sheetViews>
    <sheetView zoomScale="75" zoomScaleNormal="75" zoomScalePageLayoutView="75" workbookViewId="0">
      <selection activeCell="X15" sqref="X15"/>
    </sheetView>
  </sheetViews>
  <sheetFormatPr defaultColWidth="11" defaultRowHeight="12.75" x14ac:dyDescent="0.2"/>
  <cols>
    <col min="1" max="1" width="42.125" bestFit="1" customWidth="1"/>
    <col min="2" max="53" width="5.875" customWidth="1"/>
    <col min="54" max="54" width="6.75" customWidth="1"/>
  </cols>
  <sheetData>
    <row r="1" spans="1:54" ht="42.95" customHeight="1" x14ac:dyDescent="0.25">
      <c r="A1" s="427" t="s">
        <v>76</v>
      </c>
      <c r="B1" s="428"/>
      <c r="C1" s="428"/>
      <c r="D1" s="428"/>
      <c r="E1" s="428"/>
      <c r="F1" s="428"/>
    </row>
    <row r="2" spans="1:54" x14ac:dyDescent="0.2">
      <c r="A2" s="31" t="s">
        <v>75</v>
      </c>
      <c r="B2" s="32"/>
      <c r="C2" s="32"/>
      <c r="D2" s="32"/>
      <c r="E2" s="32"/>
      <c r="F2" s="32"/>
      <c r="G2" s="33"/>
    </row>
    <row r="3" spans="1:54" s="165" customFormat="1" ht="14.1" customHeight="1" x14ac:dyDescent="0.2">
      <c r="A3" s="171" t="s">
        <v>43</v>
      </c>
      <c r="B3" s="171">
        <v>1</v>
      </c>
      <c r="C3" s="171">
        <v>2</v>
      </c>
      <c r="D3" s="171">
        <v>3</v>
      </c>
      <c r="E3" s="171">
        <v>4</v>
      </c>
      <c r="F3" s="171">
        <v>5</v>
      </c>
      <c r="G3" s="171">
        <v>6</v>
      </c>
      <c r="H3" s="171">
        <v>7</v>
      </c>
      <c r="I3" s="171">
        <v>8</v>
      </c>
      <c r="J3" s="171">
        <v>9</v>
      </c>
      <c r="K3" s="171">
        <v>10</v>
      </c>
      <c r="L3" s="171">
        <v>11</v>
      </c>
      <c r="M3" s="171">
        <v>12</v>
      </c>
      <c r="N3" s="171">
        <v>13</v>
      </c>
      <c r="O3" s="171">
        <v>14</v>
      </c>
      <c r="P3" s="171">
        <v>15</v>
      </c>
      <c r="Q3" s="171">
        <v>16</v>
      </c>
      <c r="R3" s="171">
        <v>17</v>
      </c>
      <c r="S3" s="171">
        <v>18</v>
      </c>
      <c r="T3" s="171">
        <v>19</v>
      </c>
      <c r="U3" s="171">
        <v>20</v>
      </c>
      <c r="V3" s="171">
        <v>21</v>
      </c>
      <c r="W3" s="171">
        <v>22</v>
      </c>
      <c r="X3" s="171">
        <v>23</v>
      </c>
      <c r="Y3" s="171">
        <v>24</v>
      </c>
      <c r="Z3" s="171">
        <v>25</v>
      </c>
      <c r="AA3" s="171">
        <v>26</v>
      </c>
      <c r="AB3" s="171">
        <v>27</v>
      </c>
      <c r="AC3" s="171">
        <v>28</v>
      </c>
      <c r="AD3" s="171">
        <v>29</v>
      </c>
      <c r="AE3" s="171">
        <v>30</v>
      </c>
      <c r="AF3" s="171">
        <v>31</v>
      </c>
      <c r="AG3" s="171">
        <v>32</v>
      </c>
      <c r="AH3" s="171">
        <v>33</v>
      </c>
      <c r="AI3" s="171">
        <v>34</v>
      </c>
      <c r="AJ3" s="171">
        <v>35</v>
      </c>
      <c r="AK3" s="171">
        <v>36</v>
      </c>
      <c r="AL3" s="171">
        <v>37</v>
      </c>
      <c r="AM3" s="171">
        <v>38</v>
      </c>
      <c r="AN3" s="171">
        <v>39</v>
      </c>
      <c r="AO3" s="171">
        <v>40</v>
      </c>
      <c r="AP3" s="171">
        <v>41</v>
      </c>
      <c r="AQ3" s="171">
        <v>42</v>
      </c>
      <c r="AR3" s="171">
        <v>43</v>
      </c>
      <c r="AS3" s="171">
        <v>44</v>
      </c>
      <c r="AT3" s="171">
        <v>45</v>
      </c>
      <c r="AU3" s="171">
        <v>46</v>
      </c>
      <c r="AV3" s="171">
        <v>47</v>
      </c>
      <c r="AW3" s="171">
        <v>48</v>
      </c>
      <c r="AX3" s="171">
        <v>49</v>
      </c>
      <c r="AY3" s="171">
        <v>50</v>
      </c>
      <c r="AZ3" s="171">
        <v>51</v>
      </c>
      <c r="BA3" s="171">
        <v>52</v>
      </c>
      <c r="BB3" s="171">
        <v>53</v>
      </c>
    </row>
    <row r="4" spans="1:54" s="167" customFormat="1" ht="14.1" customHeight="1" x14ac:dyDescent="0.2">
      <c r="A4" s="166" t="s">
        <v>44</v>
      </c>
      <c r="B4" s="172">
        <f>'v 1'!$M$26</f>
        <v>0</v>
      </c>
      <c r="C4" s="172">
        <f>'v 2'!$M$26</f>
        <v>0</v>
      </c>
      <c r="D4" s="172">
        <f>'v 3'!$M$26</f>
        <v>0</v>
      </c>
      <c r="E4" s="172">
        <f>'v 4'!$M$26</f>
        <v>0</v>
      </c>
      <c r="F4" s="172">
        <f>'v 5'!$M$26</f>
        <v>0</v>
      </c>
      <c r="G4" s="172">
        <f>'v 6'!$M$26</f>
        <v>0</v>
      </c>
      <c r="H4" s="172">
        <f>'v 7'!$M$26</f>
        <v>0</v>
      </c>
      <c r="I4" s="172">
        <f>'v 8'!$M$26</f>
        <v>0</v>
      </c>
      <c r="J4" s="172">
        <f>'v 9'!$M$26</f>
        <v>0</v>
      </c>
      <c r="K4" s="172">
        <f>'v 10'!$M$26</f>
        <v>0</v>
      </c>
      <c r="L4" s="172">
        <f>'v 11'!$M$26</f>
        <v>0</v>
      </c>
      <c r="M4" s="172">
        <f>'v 12'!$M$26</f>
        <v>0</v>
      </c>
      <c r="N4" s="172">
        <f>'v 13'!$M$26</f>
        <v>0</v>
      </c>
      <c r="O4" s="172">
        <f>'v 14'!$M$26</f>
        <v>0</v>
      </c>
      <c r="P4" s="172">
        <f>'v 15'!$M$26</f>
        <v>0</v>
      </c>
      <c r="Q4" s="172">
        <f>'v 16'!$M$26</f>
        <v>0</v>
      </c>
      <c r="R4" s="172">
        <f>'v 17'!$M$26</f>
        <v>0</v>
      </c>
      <c r="S4" s="172">
        <f>'v 18'!$M$26</f>
        <v>0</v>
      </c>
      <c r="T4" s="172">
        <f>'v 19'!$M$26</f>
        <v>0</v>
      </c>
      <c r="U4" s="172">
        <f>'v 20'!$M$26</f>
        <v>0</v>
      </c>
      <c r="V4" s="172">
        <f>'v 21'!$M$26</f>
        <v>0</v>
      </c>
      <c r="W4" s="172">
        <f>'v 22'!$M$26</f>
        <v>0</v>
      </c>
      <c r="X4" s="172">
        <f>'v 23'!$M$26</f>
        <v>0</v>
      </c>
      <c r="Y4" s="172">
        <f>'v 24'!$M$26</f>
        <v>0</v>
      </c>
      <c r="Z4" s="172">
        <f>'v 25'!$M$26</f>
        <v>0</v>
      </c>
      <c r="AA4" s="172">
        <f>'v 26'!$M$26</f>
        <v>0</v>
      </c>
      <c r="AB4" s="172">
        <f>'v 27'!$M$26</f>
        <v>0</v>
      </c>
      <c r="AC4" s="172">
        <f>'v 28'!$M$26</f>
        <v>0</v>
      </c>
      <c r="AD4" s="172">
        <f>'v 29'!$M$26</f>
        <v>0</v>
      </c>
      <c r="AE4" s="172">
        <f>'v 30'!$M$26</f>
        <v>0</v>
      </c>
      <c r="AF4" s="172">
        <f>'v 31'!$M$26</f>
        <v>0</v>
      </c>
      <c r="AG4" s="172">
        <f>'v 32'!$M$26</f>
        <v>0</v>
      </c>
      <c r="AH4" s="172">
        <f>'v 33'!$M$26</f>
        <v>0</v>
      </c>
      <c r="AI4" s="172">
        <f>'v 34'!$M$26</f>
        <v>0</v>
      </c>
      <c r="AJ4" s="172">
        <f>'v 35'!$M$26</f>
        <v>0</v>
      </c>
      <c r="AK4" s="172">
        <f>'v 36'!$M$26</f>
        <v>0</v>
      </c>
      <c r="AL4" s="172">
        <f>'v 37'!$M$26</f>
        <v>0</v>
      </c>
      <c r="AM4" s="172">
        <f>'v 38'!$M$26</f>
        <v>0</v>
      </c>
      <c r="AN4" s="172">
        <f>'v 39'!$M$26</f>
        <v>0</v>
      </c>
      <c r="AO4" s="172">
        <f>'v 40'!$M$26</f>
        <v>0</v>
      </c>
      <c r="AP4" s="172">
        <f>'v 41'!$M$26</f>
        <v>0</v>
      </c>
      <c r="AQ4" s="172">
        <f>'v 42'!$M$26</f>
        <v>0</v>
      </c>
      <c r="AR4" s="172">
        <f>'v 43'!$M$26</f>
        <v>0</v>
      </c>
      <c r="AS4" s="172">
        <f>'v 44'!$M$26</f>
        <v>0</v>
      </c>
      <c r="AT4" s="172">
        <f>'v 45'!$M$26</f>
        <v>0</v>
      </c>
      <c r="AU4" s="172">
        <f>'v 46'!$M$26</f>
        <v>0</v>
      </c>
      <c r="AV4" s="172">
        <f>'v 47'!$M$26</f>
        <v>0</v>
      </c>
      <c r="AW4" s="172">
        <f>'v 48'!$M$26</f>
        <v>0</v>
      </c>
      <c r="AX4" s="172">
        <f>'v 49'!$M$26</f>
        <v>0</v>
      </c>
      <c r="AY4" s="172">
        <f>'v 50'!$M$26</f>
        <v>0</v>
      </c>
      <c r="AZ4" s="172">
        <f>'v 51'!$M$26</f>
        <v>0</v>
      </c>
      <c r="BA4" s="172">
        <f>'v 52'!$M$26</f>
        <v>0</v>
      </c>
      <c r="BB4" s="172">
        <f>'v 53'!$M$26</f>
        <v>0</v>
      </c>
    </row>
    <row r="5" spans="1:54" s="167" customFormat="1" ht="14.1" customHeight="1" x14ac:dyDescent="0.2">
      <c r="A5" s="166" t="s">
        <v>28</v>
      </c>
      <c r="B5" s="172">
        <f>'v 1'!$P$26</f>
        <v>0</v>
      </c>
      <c r="C5" s="172">
        <f>'v 2'!$P$26</f>
        <v>0</v>
      </c>
      <c r="D5" s="172">
        <f>'v 3'!$P$26</f>
        <v>0</v>
      </c>
      <c r="E5" s="172">
        <f>'v 4'!$P$26</f>
        <v>0</v>
      </c>
      <c r="F5" s="172">
        <f>'v 5'!$P$26</f>
        <v>0</v>
      </c>
      <c r="G5" s="172">
        <f>'v 6'!$P$26</f>
        <v>0</v>
      </c>
      <c r="H5" s="172">
        <f>'v 7'!$P$26</f>
        <v>0</v>
      </c>
      <c r="I5" s="172">
        <f>'v 8'!$P$26</f>
        <v>0</v>
      </c>
      <c r="J5" s="172">
        <f>'v 9'!$P$26</f>
        <v>0</v>
      </c>
      <c r="K5" s="172">
        <f>'v 10'!$P$26</f>
        <v>0</v>
      </c>
      <c r="L5" s="172">
        <f>'v 11'!$P$26</f>
        <v>0</v>
      </c>
      <c r="M5" s="172">
        <f>'v 12'!$P$26</f>
        <v>0</v>
      </c>
      <c r="N5" s="172">
        <f>'v 13'!$P$26</f>
        <v>0</v>
      </c>
      <c r="O5" s="172">
        <f>'v 14'!$P$26</f>
        <v>0</v>
      </c>
      <c r="P5" s="172">
        <f>'v 15'!$P$26</f>
        <v>0</v>
      </c>
      <c r="Q5" s="172">
        <f>'v 16'!$P$26</f>
        <v>0</v>
      </c>
      <c r="R5" s="172">
        <f>'v 17'!$P$26</f>
        <v>0</v>
      </c>
      <c r="S5" s="172">
        <f>'v 18'!$P$26</f>
        <v>0</v>
      </c>
      <c r="T5" s="172">
        <f>'v 19'!$P$26</f>
        <v>0</v>
      </c>
      <c r="U5" s="172">
        <f>'v 20'!$P$26</f>
        <v>0</v>
      </c>
      <c r="V5" s="172">
        <f>'v 21'!$P$26</f>
        <v>0</v>
      </c>
      <c r="W5" s="172">
        <f>'v 22'!$P$26</f>
        <v>0</v>
      </c>
      <c r="X5" s="172">
        <f>'v 23'!$P$26</f>
        <v>0</v>
      </c>
      <c r="Y5" s="172">
        <f>'v 24'!$P$26</f>
        <v>0</v>
      </c>
      <c r="Z5" s="172">
        <f>'v 25'!$P$26</f>
        <v>0</v>
      </c>
      <c r="AA5" s="172">
        <f>'v 26'!$P$26</f>
        <v>0</v>
      </c>
      <c r="AB5" s="172">
        <f>'v 27'!$P$26</f>
        <v>0</v>
      </c>
      <c r="AC5" s="172">
        <f>'v 28'!$P$26</f>
        <v>0</v>
      </c>
      <c r="AD5" s="172">
        <f>'v 29'!$P$26</f>
        <v>0</v>
      </c>
      <c r="AE5" s="172">
        <f>'v 30'!$P$26</f>
        <v>0</v>
      </c>
      <c r="AF5" s="172">
        <f>'v 31'!$P$26</f>
        <v>0</v>
      </c>
      <c r="AG5" s="172">
        <f>'v 32'!$P$26</f>
        <v>0</v>
      </c>
      <c r="AH5" s="172">
        <f>'v 33'!$P$26</f>
        <v>0</v>
      </c>
      <c r="AI5" s="172">
        <f>'v 34'!$P$26</f>
        <v>0</v>
      </c>
      <c r="AJ5" s="172">
        <f>'v 35'!$P$26</f>
        <v>0</v>
      </c>
      <c r="AK5" s="172">
        <f>'v 36'!$P$26</f>
        <v>0</v>
      </c>
      <c r="AL5" s="172">
        <f>'v 37'!$P$26</f>
        <v>0</v>
      </c>
      <c r="AM5" s="172">
        <f>'v 38'!$P$26</f>
        <v>0</v>
      </c>
      <c r="AN5" s="172">
        <f>'v 39'!$P$26</f>
        <v>0</v>
      </c>
      <c r="AO5" s="172">
        <f>'v 40'!$P$26</f>
        <v>0</v>
      </c>
      <c r="AP5" s="172">
        <f>'v 41'!$P$26</f>
        <v>0</v>
      </c>
      <c r="AQ5" s="172">
        <f>'v 42'!$P$26</f>
        <v>0</v>
      </c>
      <c r="AR5" s="172">
        <f>'v 43'!$P$26</f>
        <v>0</v>
      </c>
      <c r="AS5" s="172">
        <f>'v 44'!$P$26</f>
        <v>0</v>
      </c>
      <c r="AT5" s="172">
        <f>'v 45'!$P$26</f>
        <v>0</v>
      </c>
      <c r="AU5" s="172">
        <f>'v 46'!$P$26</f>
        <v>0</v>
      </c>
      <c r="AV5" s="172">
        <f>'v 47'!$P$26</f>
        <v>0</v>
      </c>
      <c r="AW5" s="172">
        <f>'v 48'!$P$26</f>
        <v>0</v>
      </c>
      <c r="AX5" s="172">
        <f>'v 49'!$P$26</f>
        <v>0</v>
      </c>
      <c r="AY5" s="172">
        <f>'v 50'!$P$26</f>
        <v>0</v>
      </c>
      <c r="AZ5" s="172">
        <f>'v 51'!$P$26</f>
        <v>0</v>
      </c>
      <c r="BA5" s="172">
        <f>'v 52'!$P$26</f>
        <v>0</v>
      </c>
      <c r="BB5" s="172">
        <f>'v 53'!$P$26</f>
        <v>0</v>
      </c>
    </row>
    <row r="6" spans="1:54" s="169" customFormat="1" ht="14.1" customHeight="1" x14ac:dyDescent="0.2">
      <c r="A6" s="168" t="s">
        <v>45</v>
      </c>
      <c r="B6" s="172">
        <f>'v 1'!$P$30</f>
        <v>0</v>
      </c>
      <c r="C6" s="172">
        <f>'v 2'!$P$30</f>
        <v>0</v>
      </c>
      <c r="D6" s="172">
        <f>'v 3'!$P$30</f>
        <v>0</v>
      </c>
      <c r="E6" s="172">
        <f>'v 4'!$P$30</f>
        <v>0</v>
      </c>
      <c r="F6" s="172">
        <f>'v 5'!$P$30</f>
        <v>0</v>
      </c>
      <c r="G6" s="172">
        <f>'v 6'!$P$30</f>
        <v>0</v>
      </c>
      <c r="H6" s="172">
        <f>'v 7'!$P$30</f>
        <v>0</v>
      </c>
      <c r="I6" s="172">
        <f>'v 8'!$P$30</f>
        <v>0</v>
      </c>
      <c r="J6" s="172">
        <f>'v 9'!$P$30</f>
        <v>0</v>
      </c>
      <c r="K6" s="172">
        <f>'v 10'!$P$30</f>
        <v>0</v>
      </c>
      <c r="L6" s="172">
        <f>'v 11'!$P$30</f>
        <v>0</v>
      </c>
      <c r="M6" s="172">
        <f>'v 12'!$P$30</f>
        <v>0</v>
      </c>
      <c r="N6" s="172">
        <f>'v 13'!$P$30</f>
        <v>0</v>
      </c>
      <c r="O6" s="172">
        <f>'v 14'!$P$30</f>
        <v>0</v>
      </c>
      <c r="P6" s="172">
        <f>'v 15'!$P$30</f>
        <v>0</v>
      </c>
      <c r="Q6" s="172">
        <f>'v 16'!$P$30</f>
        <v>0</v>
      </c>
      <c r="R6" s="172">
        <f>'v 17'!$P$30</f>
        <v>0</v>
      </c>
      <c r="S6" s="172">
        <f>'v 18'!$P$30</f>
        <v>0</v>
      </c>
      <c r="T6" s="172">
        <f>'v 19'!$P$30</f>
        <v>0</v>
      </c>
      <c r="U6" s="172">
        <f>'v 20'!$P$30</f>
        <v>0</v>
      </c>
      <c r="V6" s="172">
        <f>'v 21'!$P$30</f>
        <v>0</v>
      </c>
      <c r="W6" s="172">
        <f>'v 22'!$P$30</f>
        <v>0</v>
      </c>
      <c r="X6" s="172">
        <f>'v 23'!$P$30</f>
        <v>0</v>
      </c>
      <c r="Y6" s="172">
        <f>'v 24'!$P$30</f>
        <v>0</v>
      </c>
      <c r="Z6" s="172">
        <f>'v 25'!$P$30</f>
        <v>0</v>
      </c>
      <c r="AA6" s="172">
        <f>'v 26'!$P$30</f>
        <v>0</v>
      </c>
      <c r="AB6" s="172">
        <f>'v 27'!$P$30</f>
        <v>0</v>
      </c>
      <c r="AC6" s="172">
        <f>'v 28'!$P$30</f>
        <v>0</v>
      </c>
      <c r="AD6" s="172">
        <f>'v 29'!$P$30</f>
        <v>0</v>
      </c>
      <c r="AE6" s="172">
        <f>'v 30'!$P$30</f>
        <v>0</v>
      </c>
      <c r="AF6" s="172">
        <f>'v 31'!$P$30</f>
        <v>0</v>
      </c>
      <c r="AG6" s="172">
        <f>'v 32'!$P$30</f>
        <v>0</v>
      </c>
      <c r="AH6" s="172">
        <f>'v 33'!$P$30</f>
        <v>0</v>
      </c>
      <c r="AI6" s="172">
        <f>'v 34'!$P$30</f>
        <v>0</v>
      </c>
      <c r="AJ6" s="172">
        <f>'v 35'!$P$30</f>
        <v>0</v>
      </c>
      <c r="AK6" s="172">
        <f>'v 36'!$P$30</f>
        <v>0</v>
      </c>
      <c r="AL6" s="172">
        <f>'v 37'!$P$30</f>
        <v>0</v>
      </c>
      <c r="AM6" s="172">
        <f>'v 38'!$P$30</f>
        <v>0</v>
      </c>
      <c r="AN6" s="172">
        <f>'v 39'!$P$30</f>
        <v>0</v>
      </c>
      <c r="AO6" s="172">
        <f>'v 40'!$P$30</f>
        <v>0</v>
      </c>
      <c r="AP6" s="172">
        <f>'v 41'!$P$30</f>
        <v>0</v>
      </c>
      <c r="AQ6" s="172">
        <f>'v 42'!$P$30</f>
        <v>0</v>
      </c>
      <c r="AR6" s="172">
        <f>'v 43'!$P$30</f>
        <v>0</v>
      </c>
      <c r="AS6" s="172">
        <f>'v 44'!$P$30</f>
        <v>0</v>
      </c>
      <c r="AT6" s="172">
        <f>'v 45'!$P$30</f>
        <v>0</v>
      </c>
      <c r="AU6" s="172">
        <f>'v 46'!$P$30</f>
        <v>0</v>
      </c>
      <c r="AV6" s="172">
        <f>'v 47'!$P$30</f>
        <v>0</v>
      </c>
      <c r="AW6" s="172">
        <f>'v 48'!$P$30</f>
        <v>0</v>
      </c>
      <c r="AX6" s="172">
        <f>'v 49'!$P$30</f>
        <v>0</v>
      </c>
      <c r="AY6" s="172">
        <f>'v 50'!$P$30</f>
        <v>0</v>
      </c>
      <c r="AZ6" s="172">
        <f>'v 51'!$P$30</f>
        <v>0</v>
      </c>
      <c r="BA6" s="172">
        <f>'v 52'!$P$30</f>
        <v>0</v>
      </c>
      <c r="BB6" s="172">
        <f>'v 53'!$P$30</f>
        <v>0</v>
      </c>
    </row>
    <row r="7" spans="1:54" s="169" customFormat="1" ht="14.1" customHeight="1" x14ac:dyDescent="0.2">
      <c r="A7" s="170" t="s">
        <v>40</v>
      </c>
      <c r="B7" s="173">
        <f>'v 1'!$N$29</f>
        <v>0</v>
      </c>
      <c r="C7" s="173">
        <f>'v 2'!$N$29</f>
        <v>0</v>
      </c>
      <c r="D7" s="173">
        <f>'v 3'!$N$29</f>
        <v>0</v>
      </c>
      <c r="E7" s="173">
        <f>'v 4'!$N$29</f>
        <v>0</v>
      </c>
      <c r="F7" s="173">
        <f>'v 5'!$N$29</f>
        <v>0</v>
      </c>
      <c r="G7" s="173">
        <f>'v 6'!$N$29</f>
        <v>0</v>
      </c>
      <c r="H7" s="173">
        <f>'v 7'!$N$29</f>
        <v>0</v>
      </c>
      <c r="I7" s="173">
        <f>'v 8'!$N$29</f>
        <v>0</v>
      </c>
      <c r="J7" s="173">
        <f>'v 9'!$N$29</f>
        <v>0</v>
      </c>
      <c r="K7" s="173">
        <f>'v 10'!$N$29</f>
        <v>0</v>
      </c>
      <c r="L7" s="173">
        <f>'v 11'!$N$29</f>
        <v>0</v>
      </c>
      <c r="M7" s="173">
        <f>'v 12'!$N$29</f>
        <v>0</v>
      </c>
      <c r="N7" s="173">
        <f>'v 13'!$N$29</f>
        <v>0</v>
      </c>
      <c r="O7" s="173">
        <f>'v 14'!$N$29</f>
        <v>0</v>
      </c>
      <c r="P7" s="173">
        <f>'v 15'!$N$29</f>
        <v>0</v>
      </c>
      <c r="Q7" s="173">
        <f>'v 16'!$N$29</f>
        <v>0</v>
      </c>
      <c r="R7" s="173">
        <f>'v 17'!$N$29</f>
        <v>0</v>
      </c>
      <c r="S7" s="173">
        <f>'v 18'!$N$29</f>
        <v>0</v>
      </c>
      <c r="T7" s="173">
        <f>'v 19'!$N$29</f>
        <v>0</v>
      </c>
      <c r="U7" s="173">
        <f>'v 20'!$N$29</f>
        <v>0</v>
      </c>
      <c r="V7" s="173">
        <f>'v 21'!$N$29</f>
        <v>0</v>
      </c>
      <c r="W7" s="173">
        <f>'v 22'!$N$29</f>
        <v>0</v>
      </c>
      <c r="X7" s="173">
        <f>'v 23'!$N$29</f>
        <v>0</v>
      </c>
      <c r="Y7" s="173">
        <f>'v 24'!$N$29</f>
        <v>0</v>
      </c>
      <c r="Z7" s="173">
        <f>'v 25'!$N$29</f>
        <v>0</v>
      </c>
      <c r="AA7" s="173">
        <f>'v 26'!$N$29</f>
        <v>0</v>
      </c>
      <c r="AB7" s="173">
        <f>'v 27'!$N$29</f>
        <v>0</v>
      </c>
      <c r="AC7" s="173">
        <f>'v 28'!$N$29</f>
        <v>0</v>
      </c>
      <c r="AD7" s="173">
        <f>'v 29'!$N$29</f>
        <v>0</v>
      </c>
      <c r="AE7" s="173">
        <f>'v 30'!$N$29</f>
        <v>0</v>
      </c>
      <c r="AF7" s="173">
        <f>'v 31'!$N$29</f>
        <v>0</v>
      </c>
      <c r="AG7" s="173">
        <f>'v 32'!$N$29</f>
        <v>0</v>
      </c>
      <c r="AH7" s="173">
        <f>'v 33'!$N$29</f>
        <v>0</v>
      </c>
      <c r="AI7" s="173">
        <f>'v 34'!$N$29</f>
        <v>0</v>
      </c>
      <c r="AJ7" s="173">
        <f>'v 35'!$N$29</f>
        <v>0</v>
      </c>
      <c r="AK7" s="173">
        <f>'v 36'!$N$29</f>
        <v>0</v>
      </c>
      <c r="AL7" s="173">
        <f>'v 37'!$N$29</f>
        <v>0</v>
      </c>
      <c r="AM7" s="173">
        <f>'v 38'!$N$29</f>
        <v>0</v>
      </c>
      <c r="AN7" s="173">
        <f>'v 39'!$N$29</f>
        <v>0</v>
      </c>
      <c r="AO7" s="173">
        <f>'v 40'!$N$29</f>
        <v>0</v>
      </c>
      <c r="AP7" s="173">
        <f>'v 41'!$N$29</f>
        <v>0</v>
      </c>
      <c r="AQ7" s="173">
        <f>'v 42'!$N$29</f>
        <v>0</v>
      </c>
      <c r="AR7" s="173">
        <f>'v 43'!$N$29</f>
        <v>0</v>
      </c>
      <c r="AS7" s="173">
        <f>'v 44'!$N$29</f>
        <v>0</v>
      </c>
      <c r="AT7" s="173">
        <f>'v 45'!$N$29</f>
        <v>0</v>
      </c>
      <c r="AU7" s="173">
        <f>'v 46'!$N$29</f>
        <v>0</v>
      </c>
      <c r="AV7" s="173">
        <f>'v 47'!$N$29</f>
        <v>0</v>
      </c>
      <c r="AW7" s="173">
        <f>'v 48'!$N$29</f>
        <v>0</v>
      </c>
      <c r="AX7" s="173">
        <f>'v 49'!$N$29</f>
        <v>0</v>
      </c>
      <c r="AY7" s="173">
        <f>'v 50'!$N$29</f>
        <v>0</v>
      </c>
      <c r="AZ7" s="173">
        <f>'v 51'!$N$29</f>
        <v>0</v>
      </c>
      <c r="BA7" s="173">
        <f>'v 52'!$N$29</f>
        <v>0</v>
      </c>
      <c r="BB7" s="173">
        <f>'v 53'!$M$29</f>
        <v>0</v>
      </c>
    </row>
    <row r="8" spans="1:54" s="169" customFormat="1" ht="14.1" customHeight="1" x14ac:dyDescent="0.2">
      <c r="A8" s="170" t="s">
        <v>41</v>
      </c>
      <c r="B8" s="173">
        <f>'v 1'!$O$29</f>
        <v>0</v>
      </c>
      <c r="C8" s="173">
        <f>'v 2'!$O$29</f>
        <v>0</v>
      </c>
      <c r="D8" s="173">
        <f>'v 3'!$O$29</f>
        <v>0</v>
      </c>
      <c r="E8" s="173">
        <f>'v 4'!$O$29</f>
        <v>0</v>
      </c>
      <c r="F8" s="173">
        <f>'v 5'!$O$29</f>
        <v>0</v>
      </c>
      <c r="G8" s="173">
        <f>'v 6'!$O$29</f>
        <v>0</v>
      </c>
      <c r="H8" s="173">
        <f>'v 7'!$O$29</f>
        <v>0</v>
      </c>
      <c r="I8" s="173">
        <f>'v 8'!$O$29</f>
        <v>0</v>
      </c>
      <c r="J8" s="173">
        <f>'v 9'!$O$29</f>
        <v>0</v>
      </c>
      <c r="K8" s="173">
        <f>'v 10'!$O$29</f>
        <v>0</v>
      </c>
      <c r="L8" s="173">
        <f>'v 11'!$O$29</f>
        <v>0</v>
      </c>
      <c r="M8" s="173">
        <f>'v 12'!$O$29</f>
        <v>0</v>
      </c>
      <c r="N8" s="173">
        <f>'v 13'!$O$29</f>
        <v>0</v>
      </c>
      <c r="O8" s="173">
        <f>'v 14'!$O$29</f>
        <v>0</v>
      </c>
      <c r="P8" s="173">
        <f>'v 15'!$O$29</f>
        <v>0</v>
      </c>
      <c r="Q8" s="173">
        <f>'v 16'!$O$29</f>
        <v>0</v>
      </c>
      <c r="R8" s="173">
        <f>'v 17'!$O$29</f>
        <v>0</v>
      </c>
      <c r="S8" s="173">
        <f>'v 18'!$O$29</f>
        <v>0</v>
      </c>
      <c r="T8" s="173">
        <f>'v 19'!$O$29</f>
        <v>0</v>
      </c>
      <c r="U8" s="173">
        <f>'v 20'!$O$29</f>
        <v>0</v>
      </c>
      <c r="V8" s="173">
        <f>'v 21'!$O$29</f>
        <v>0</v>
      </c>
      <c r="W8" s="173">
        <f>'v 22'!$O$29</f>
        <v>0</v>
      </c>
      <c r="X8" s="173">
        <f>'v 23'!$O$29</f>
        <v>0</v>
      </c>
      <c r="Y8" s="173">
        <f>'v 24'!$O$29</f>
        <v>0</v>
      </c>
      <c r="Z8" s="173">
        <f>'v 25'!$O$29</f>
        <v>0</v>
      </c>
      <c r="AA8" s="173">
        <f>'v 26'!$O$29</f>
        <v>0</v>
      </c>
      <c r="AB8" s="173">
        <f>'v 27'!$O$29</f>
        <v>0</v>
      </c>
      <c r="AC8" s="173">
        <f>'v 28'!$O$29</f>
        <v>0</v>
      </c>
      <c r="AD8" s="173">
        <f>'v 29'!$O$29</f>
        <v>0</v>
      </c>
      <c r="AE8" s="173">
        <f>'v 30'!$O$29</f>
        <v>0</v>
      </c>
      <c r="AF8" s="173">
        <f>'v 31'!$O$29</f>
        <v>0</v>
      </c>
      <c r="AG8" s="173">
        <f>'v 32'!$O$29</f>
        <v>0</v>
      </c>
      <c r="AH8" s="173">
        <f>'v 33'!$O$29</f>
        <v>0</v>
      </c>
      <c r="AI8" s="173">
        <f>'v 34'!$O$29</f>
        <v>0</v>
      </c>
      <c r="AJ8" s="173">
        <f>'v 35'!$O$29</f>
        <v>0</v>
      </c>
      <c r="AK8" s="173">
        <f>'v 36'!$O$29</f>
        <v>0</v>
      </c>
      <c r="AL8" s="173">
        <f>'v 37'!$O$29</f>
        <v>0</v>
      </c>
      <c r="AM8" s="173">
        <f>'v 38'!$O$29</f>
        <v>0</v>
      </c>
      <c r="AN8" s="173">
        <f>'v 39'!$O$29</f>
        <v>0</v>
      </c>
      <c r="AO8" s="173">
        <f>'v 40'!$O$29</f>
        <v>0</v>
      </c>
      <c r="AP8" s="173">
        <f>'v 41'!$O$29</f>
        <v>0</v>
      </c>
      <c r="AQ8" s="173">
        <f>'v 42'!$O$29</f>
        <v>0</v>
      </c>
      <c r="AR8" s="173">
        <f>'v 43'!$O$29</f>
        <v>0</v>
      </c>
      <c r="AS8" s="173">
        <f>'v 44'!$O$29</f>
        <v>0</v>
      </c>
      <c r="AT8" s="173">
        <f>'v 45'!$O$29</f>
        <v>0</v>
      </c>
      <c r="AU8" s="173">
        <f>'v 46'!$O$29</f>
        <v>0</v>
      </c>
      <c r="AV8" s="173">
        <f>'v 47'!$O$29</f>
        <v>0</v>
      </c>
      <c r="AW8" s="173">
        <f>'v 48'!$O$29</f>
        <v>0</v>
      </c>
      <c r="AX8" s="173">
        <f>'v 49'!$O$29</f>
        <v>0</v>
      </c>
      <c r="AY8" s="173">
        <f>'v 50'!$O$29</f>
        <v>0</v>
      </c>
      <c r="AZ8" s="173">
        <f>'v 51'!$O$29</f>
        <v>0</v>
      </c>
      <c r="BA8" s="173">
        <f>'v 52'!$O$29</f>
        <v>0</v>
      </c>
      <c r="BB8" s="173">
        <f>'v 53'!$M$29</f>
        <v>0</v>
      </c>
    </row>
    <row r="9" spans="1:54" s="169" customFormat="1" ht="14.1" customHeight="1" x14ac:dyDescent="0.2">
      <c r="A9" s="170" t="s">
        <v>0</v>
      </c>
      <c r="B9" s="173">
        <f>'v 1'!$N$28</f>
        <v>0</v>
      </c>
      <c r="C9" s="173">
        <f>'v 2'!$N$28</f>
        <v>0</v>
      </c>
      <c r="D9" s="173">
        <f>'v 3'!$N$28</f>
        <v>0</v>
      </c>
      <c r="E9" s="173">
        <f>'v 4'!$N$28</f>
        <v>0</v>
      </c>
      <c r="F9" s="173">
        <f>'v 5'!$N$28</f>
        <v>0</v>
      </c>
      <c r="G9" s="173">
        <f>'v 6'!$N$28</f>
        <v>0</v>
      </c>
      <c r="H9" s="173">
        <f>'v 7'!$N$28</f>
        <v>0</v>
      </c>
      <c r="I9" s="173">
        <f>'v 8'!$N$28</f>
        <v>0</v>
      </c>
      <c r="J9" s="173">
        <f>'v 9'!$N$28</f>
        <v>0</v>
      </c>
      <c r="K9" s="173">
        <f>'v 10'!$N$28</f>
        <v>0</v>
      </c>
      <c r="L9" s="173">
        <f>'v 11'!$N$28</f>
        <v>0</v>
      </c>
      <c r="M9" s="173">
        <f>'v 12'!$N$28</f>
        <v>0</v>
      </c>
      <c r="N9" s="173">
        <f>'v 13'!$N$28</f>
        <v>0</v>
      </c>
      <c r="O9" s="173">
        <f>'v 14'!$N$28</f>
        <v>0</v>
      </c>
      <c r="P9" s="173">
        <f>'v 15'!$N$28</f>
        <v>0</v>
      </c>
      <c r="Q9" s="173">
        <f>'v 16'!$N$28</f>
        <v>0</v>
      </c>
      <c r="R9" s="173">
        <f>'v 17'!$N$28</f>
        <v>0</v>
      </c>
      <c r="S9" s="173">
        <f>'v 18'!$N$28</f>
        <v>0</v>
      </c>
      <c r="T9" s="173">
        <f>'v 19'!$N$28</f>
        <v>0</v>
      </c>
      <c r="U9" s="173">
        <f>'v 20'!$N$28</f>
        <v>0</v>
      </c>
      <c r="V9" s="173">
        <f>'v 21'!$N$28</f>
        <v>0</v>
      </c>
      <c r="W9" s="173">
        <f>'v 22'!$N$28</f>
        <v>0</v>
      </c>
      <c r="X9" s="173">
        <f>'v 23'!$N$28</f>
        <v>0</v>
      </c>
      <c r="Y9" s="173">
        <f>'v 24'!$N$28</f>
        <v>0</v>
      </c>
      <c r="Z9" s="173">
        <f>'v 25'!$N$28</f>
        <v>0</v>
      </c>
      <c r="AA9" s="173">
        <f>'v 26'!$N$28</f>
        <v>0</v>
      </c>
      <c r="AB9" s="173">
        <f>'v 27'!$N$28</f>
        <v>0</v>
      </c>
      <c r="AC9" s="173">
        <f>'v 28'!$N$28</f>
        <v>0</v>
      </c>
      <c r="AD9" s="173">
        <f>'v 29'!$N$28</f>
        <v>0</v>
      </c>
      <c r="AE9" s="173">
        <f>'v 30'!$N$28</f>
        <v>0</v>
      </c>
      <c r="AF9" s="173">
        <f>'v 31'!$N$28</f>
        <v>0</v>
      </c>
      <c r="AG9" s="173">
        <f>'v 32'!$N$28</f>
        <v>0</v>
      </c>
      <c r="AH9" s="173">
        <f>'v 33'!$N$28</f>
        <v>0</v>
      </c>
      <c r="AI9" s="173">
        <f>'v 34'!$N$28</f>
        <v>0</v>
      </c>
      <c r="AJ9" s="173">
        <f>'v 35'!$N$28</f>
        <v>0</v>
      </c>
      <c r="AK9" s="173">
        <f>'v 36'!$N$28</f>
        <v>0</v>
      </c>
      <c r="AL9" s="173">
        <f>'v 37'!$N$28</f>
        <v>0</v>
      </c>
      <c r="AM9" s="173">
        <f>'v 38'!$N$28</f>
        <v>0</v>
      </c>
      <c r="AN9" s="173">
        <f>'v 39'!$N$28</f>
        <v>0</v>
      </c>
      <c r="AO9" s="173">
        <f>'v 40'!$N$28</f>
        <v>0</v>
      </c>
      <c r="AP9" s="173">
        <f>'v 41'!$N$28</f>
        <v>0</v>
      </c>
      <c r="AQ9" s="173">
        <f>'v 42'!$N$28</f>
        <v>0</v>
      </c>
      <c r="AR9" s="173">
        <f>'v 43'!$N$28</f>
        <v>0</v>
      </c>
      <c r="AS9" s="173">
        <f>'v 44'!$N$28</f>
        <v>0</v>
      </c>
      <c r="AT9" s="173">
        <f>'v 45'!$N$28</f>
        <v>0</v>
      </c>
      <c r="AU9" s="173">
        <f>'v 46'!$N$28</f>
        <v>0</v>
      </c>
      <c r="AV9" s="173">
        <f>'v 47'!$N$28</f>
        <v>0</v>
      </c>
      <c r="AW9" s="173">
        <f>'v 48'!$N$28</f>
        <v>0</v>
      </c>
      <c r="AX9" s="173">
        <f>'v 49'!$N$28</f>
        <v>0</v>
      </c>
      <c r="AY9" s="173">
        <f>'v 50'!$N$28</f>
        <v>0</v>
      </c>
      <c r="AZ9" s="173">
        <f>'v 51'!$N$28</f>
        <v>0</v>
      </c>
      <c r="BA9" s="173">
        <f>'v 52'!$N$28</f>
        <v>0</v>
      </c>
      <c r="BB9" s="173">
        <f>'v 53'!$M$28</f>
        <v>0</v>
      </c>
    </row>
    <row r="10" spans="1:54" s="169" customFormat="1" ht="14.1" customHeight="1" x14ac:dyDescent="0.2">
      <c r="A10" s="170" t="s">
        <v>4</v>
      </c>
      <c r="B10" s="173">
        <f>'v 1'!$O$28</f>
        <v>0</v>
      </c>
      <c r="C10" s="173">
        <f>'v 2'!$O$28</f>
        <v>0</v>
      </c>
      <c r="D10" s="173">
        <f>'v 3'!$O$28</f>
        <v>0</v>
      </c>
      <c r="E10" s="173">
        <f>'v 4'!$O$28</f>
        <v>0</v>
      </c>
      <c r="F10" s="173">
        <f>'v 5'!$O$28</f>
        <v>0</v>
      </c>
      <c r="G10" s="173">
        <f>'v 6'!$O$28</f>
        <v>0</v>
      </c>
      <c r="H10" s="173">
        <f>'v 7'!$O$28</f>
        <v>0</v>
      </c>
      <c r="I10" s="173">
        <f>'v 8'!$O$28</f>
        <v>0</v>
      </c>
      <c r="J10" s="173">
        <f>'v 9'!$O$28</f>
        <v>0</v>
      </c>
      <c r="K10" s="173">
        <f>'v 10'!$O$28</f>
        <v>0</v>
      </c>
      <c r="L10" s="173">
        <f>'v 11'!$O$28</f>
        <v>0</v>
      </c>
      <c r="M10" s="173">
        <f>'v 12'!$O$28</f>
        <v>0</v>
      </c>
      <c r="N10" s="173">
        <f>'v 13'!$O$28</f>
        <v>0</v>
      </c>
      <c r="O10" s="173">
        <f>'v 14'!$O$28</f>
        <v>0</v>
      </c>
      <c r="P10" s="173">
        <f>'v 15'!$O$28</f>
        <v>0</v>
      </c>
      <c r="Q10" s="173">
        <f>'v 16'!$O$28</f>
        <v>0</v>
      </c>
      <c r="R10" s="173">
        <f>'v 17'!$O$28</f>
        <v>0</v>
      </c>
      <c r="S10" s="173">
        <f>'v 18'!$O$28</f>
        <v>0</v>
      </c>
      <c r="T10" s="173">
        <f>'v 19'!$O$28</f>
        <v>0</v>
      </c>
      <c r="U10" s="173">
        <f>'v 20'!$O$28</f>
        <v>0</v>
      </c>
      <c r="V10" s="173">
        <f>'v 21'!$O$28</f>
        <v>0</v>
      </c>
      <c r="W10" s="173">
        <f>'v 22'!$O$28</f>
        <v>0</v>
      </c>
      <c r="X10" s="173">
        <f>'v 23'!$O$28</f>
        <v>0</v>
      </c>
      <c r="Y10" s="173">
        <f>'v 24'!$O$28</f>
        <v>0</v>
      </c>
      <c r="Z10" s="173">
        <f>'v 25'!$O$28</f>
        <v>0</v>
      </c>
      <c r="AA10" s="173">
        <f>'v 26'!$O$28</f>
        <v>0</v>
      </c>
      <c r="AB10" s="173">
        <f>'v 27'!$O$28</f>
        <v>0</v>
      </c>
      <c r="AC10" s="173">
        <f>'v 28'!$O$28</f>
        <v>0</v>
      </c>
      <c r="AD10" s="173">
        <f>'v 29'!$O$28</f>
        <v>0</v>
      </c>
      <c r="AE10" s="173">
        <f>'v 30'!$O$28</f>
        <v>0</v>
      </c>
      <c r="AF10" s="173">
        <f>'v 31'!$O$28</f>
        <v>0</v>
      </c>
      <c r="AG10" s="173">
        <f>'v 32'!$O$28</f>
        <v>0</v>
      </c>
      <c r="AH10" s="173">
        <f>'v 33'!$O$28</f>
        <v>0</v>
      </c>
      <c r="AI10" s="173">
        <f>'v 34'!$O$28</f>
        <v>0</v>
      </c>
      <c r="AJ10" s="173">
        <f>'v 35'!$O$28</f>
        <v>0</v>
      </c>
      <c r="AK10" s="173">
        <f>'v 36'!$O$28</f>
        <v>0</v>
      </c>
      <c r="AL10" s="173">
        <f>'v 37'!$O$28</f>
        <v>0</v>
      </c>
      <c r="AM10" s="173">
        <f>'v 38'!$O$28</f>
        <v>0</v>
      </c>
      <c r="AN10" s="173">
        <f>'v 39'!$O$28</f>
        <v>0</v>
      </c>
      <c r="AO10" s="173">
        <f>'v 40'!$O$28</f>
        <v>0</v>
      </c>
      <c r="AP10" s="173">
        <f>'v 41'!$O$28</f>
        <v>0</v>
      </c>
      <c r="AQ10" s="173">
        <f>'v 42'!$O$28</f>
        <v>0</v>
      </c>
      <c r="AR10" s="173">
        <f>'v 43'!$O$28</f>
        <v>0</v>
      </c>
      <c r="AS10" s="173">
        <f>'v 44'!$O$28</f>
        <v>0</v>
      </c>
      <c r="AT10" s="173">
        <f>'v 45'!$O$28</f>
        <v>0</v>
      </c>
      <c r="AU10" s="173">
        <f>'v 46'!$O$28</f>
        <v>0</v>
      </c>
      <c r="AV10" s="173">
        <f>'v 47'!$O$28</f>
        <v>0</v>
      </c>
      <c r="AW10" s="173">
        <f>'v 48'!$O$28</f>
        <v>0</v>
      </c>
      <c r="AX10" s="173">
        <f>'v 49'!$O$28</f>
        <v>0</v>
      </c>
      <c r="AY10" s="173">
        <f>'v 2'!$O$28</f>
        <v>0</v>
      </c>
      <c r="AZ10" s="173">
        <f>'v 51'!$O$28</f>
        <v>0</v>
      </c>
      <c r="BA10" s="173">
        <f>'v 52'!$O$28</f>
        <v>0</v>
      </c>
      <c r="BB10" s="173">
        <f>'v 53'!$M$28</f>
        <v>0</v>
      </c>
    </row>
  </sheetData>
  <mergeCells count="1">
    <mergeCell ref="A1:F1"/>
  </mergeCells>
  <phoneticPr fontId="4" type="noConversion"/>
  <pageMargins left="0.75" right="0.75" top="1" bottom="1" header="0.5" footer="0.5"/>
  <pageSetup paperSize="9" orientation="portrait" horizontalDpi="4294967292" verticalDpi="4294967292"/>
  <ignoredErrors>
    <ignoredError sqref="N7" emptyCellReference="1"/>
    <ignoredError xmlns:x16r3="http://schemas.microsoft.com/office/spreadsheetml/2018/08/main" sqref="BB7:BB8" x16r3:misleadingFormat="1"/>
  </ignoredErrors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Blad60"/>
  <dimension ref="A1:DL384"/>
  <sheetViews>
    <sheetView workbookViewId="0">
      <selection activeCell="J32" sqref="J32"/>
    </sheetView>
  </sheetViews>
  <sheetFormatPr defaultColWidth="4.625" defaultRowHeight="12.75" x14ac:dyDescent="0.2"/>
  <cols>
    <col min="1" max="1" width="10.625" customWidth="1"/>
    <col min="2" max="2" width="5.625" bestFit="1" customWidth="1"/>
    <col min="3" max="3" width="5" bestFit="1" customWidth="1"/>
    <col min="4" max="4" width="11" bestFit="1" customWidth="1"/>
    <col min="5" max="5" width="5.625" bestFit="1" customWidth="1"/>
    <col min="6" max="6" width="8.125" customWidth="1"/>
    <col min="7" max="9" width="8.875" customWidth="1"/>
    <col min="10" max="11" width="11" style="1" bestFit="1" customWidth="1"/>
    <col min="12" max="12" width="5.625" bestFit="1" customWidth="1"/>
    <col min="15" max="19" width="5.625" bestFit="1" customWidth="1"/>
    <col min="31" max="31" width="5.625" bestFit="1" customWidth="1"/>
  </cols>
  <sheetData>
    <row r="1" spans="1:11" ht="29.1" customHeight="1" x14ac:dyDescent="0.25">
      <c r="A1" s="429" t="s">
        <v>30</v>
      </c>
      <c r="B1" s="430"/>
      <c r="C1" s="430"/>
      <c r="D1" s="430"/>
      <c r="E1" s="430"/>
      <c r="F1" s="430"/>
    </row>
    <row r="2" spans="1:11" x14ac:dyDescent="0.2">
      <c r="C2" s="29"/>
      <c r="D2" s="29"/>
      <c r="E2" s="29"/>
      <c r="F2" s="29"/>
      <c r="G2" s="29"/>
      <c r="H2" s="29"/>
      <c r="I2" s="29"/>
      <c r="J2" s="30"/>
    </row>
    <row r="3" spans="1:11" x14ac:dyDescent="0.2">
      <c r="B3" s="29"/>
      <c r="C3" s="174"/>
      <c r="D3" s="174"/>
      <c r="E3" s="174"/>
      <c r="F3" s="174"/>
      <c r="G3" s="174"/>
      <c r="H3" s="174"/>
      <c r="I3" s="174"/>
      <c r="J3" s="175"/>
    </row>
    <row r="4" spans="1:11" x14ac:dyDescent="0.2">
      <c r="B4" t="s">
        <v>29</v>
      </c>
      <c r="I4" t="s">
        <v>32</v>
      </c>
    </row>
    <row r="6" spans="1:11" x14ac:dyDescent="0.2">
      <c r="B6" s="34"/>
      <c r="C6" s="35"/>
      <c r="D6" s="35" t="s">
        <v>42</v>
      </c>
      <c r="E6" s="35" t="s">
        <v>13</v>
      </c>
      <c r="F6" s="35" t="s">
        <v>46</v>
      </c>
      <c r="G6" s="35" t="s">
        <v>44</v>
      </c>
      <c r="H6" s="34"/>
      <c r="I6" s="34"/>
      <c r="J6" s="35" t="s">
        <v>42</v>
      </c>
      <c r="K6" s="35" t="s">
        <v>13</v>
      </c>
    </row>
    <row r="7" spans="1:11" x14ac:dyDescent="0.2">
      <c r="B7" s="37">
        <v>1</v>
      </c>
      <c r="C7" s="38" t="s">
        <v>22</v>
      </c>
      <c r="D7" s="36">
        <f>'v 1'!$D$17</f>
        <v>0</v>
      </c>
      <c r="E7" s="36">
        <f>'v 1'!$E$17</f>
        <v>0</v>
      </c>
      <c r="F7" s="36">
        <f>E7-D7</f>
        <v>0</v>
      </c>
      <c r="G7" s="210">
        <f>'v 1'!$L$17</f>
        <v>0</v>
      </c>
      <c r="H7" s="34">
        <v>1</v>
      </c>
      <c r="I7" s="34" t="s">
        <v>22</v>
      </c>
      <c r="J7" s="36">
        <f>'v 1'!$D$17</f>
        <v>0</v>
      </c>
      <c r="K7" s="36">
        <f>'v 1'!$E$17</f>
        <v>0</v>
      </c>
    </row>
    <row r="8" spans="1:11" x14ac:dyDescent="0.2">
      <c r="B8" s="34"/>
      <c r="C8" s="38" t="s">
        <v>23</v>
      </c>
      <c r="D8" s="36">
        <f>'v 1'!$D$18</f>
        <v>0</v>
      </c>
      <c r="E8" s="36">
        <f>'v 1'!$E$18</f>
        <v>0</v>
      </c>
      <c r="F8" s="133">
        <f t="shared" ref="F8:F71" si="0">E8-D8</f>
        <v>0</v>
      </c>
      <c r="G8" s="210">
        <f>'v 1'!$L$18</f>
        <v>0</v>
      </c>
      <c r="H8" s="34"/>
      <c r="I8" s="34" t="s">
        <v>23</v>
      </c>
      <c r="J8" s="36">
        <f>'v 1'!$D$18</f>
        <v>0</v>
      </c>
      <c r="K8" s="36">
        <f>'v 1'!$E$18</f>
        <v>0</v>
      </c>
    </row>
    <row r="9" spans="1:11" x14ac:dyDescent="0.2">
      <c r="B9" s="34"/>
      <c r="C9" s="38" t="s">
        <v>24</v>
      </c>
      <c r="D9" s="36">
        <f>'v 1'!$D$19</f>
        <v>0</v>
      </c>
      <c r="E9" s="36">
        <f>'v 1'!$E$19</f>
        <v>0</v>
      </c>
      <c r="F9" s="133">
        <f t="shared" si="0"/>
        <v>0</v>
      </c>
      <c r="G9" s="210">
        <f>'v 1'!$L$19</f>
        <v>0</v>
      </c>
      <c r="H9" s="34"/>
      <c r="I9" s="34" t="s">
        <v>24</v>
      </c>
      <c r="J9" s="36">
        <f>'v 1'!$D$19</f>
        <v>0</v>
      </c>
      <c r="K9" s="36">
        <f>'v 1'!$E$19</f>
        <v>0</v>
      </c>
    </row>
    <row r="10" spans="1:11" x14ac:dyDescent="0.2">
      <c r="B10" s="34"/>
      <c r="C10" s="38" t="s">
        <v>25</v>
      </c>
      <c r="D10" s="36">
        <f>'v 1'!$D$20</f>
        <v>0</v>
      </c>
      <c r="E10" s="36">
        <f>'v 1'!$E$20</f>
        <v>0</v>
      </c>
      <c r="F10" s="133">
        <f t="shared" si="0"/>
        <v>0</v>
      </c>
      <c r="G10" s="210">
        <f>'v 1'!$L$20</f>
        <v>0</v>
      </c>
      <c r="H10" s="34"/>
      <c r="I10" s="34" t="s">
        <v>25</v>
      </c>
      <c r="J10" s="36">
        <f>'v 1'!$D$20</f>
        <v>0</v>
      </c>
      <c r="K10" s="36">
        <f>'v 1'!$E$20</f>
        <v>0</v>
      </c>
    </row>
    <row r="11" spans="1:11" x14ac:dyDescent="0.2">
      <c r="B11" s="34"/>
      <c r="C11" s="38" t="s">
        <v>18</v>
      </c>
      <c r="D11" s="36">
        <f>'v 1'!$D$21</f>
        <v>0</v>
      </c>
      <c r="E11" s="36">
        <f>'v 1'!$E$21</f>
        <v>0</v>
      </c>
      <c r="F11" s="133">
        <f t="shared" si="0"/>
        <v>0</v>
      </c>
      <c r="G11" s="210">
        <f>'v 1'!$L$21</f>
        <v>0</v>
      </c>
      <c r="H11" s="34"/>
      <c r="I11" s="34" t="s">
        <v>18</v>
      </c>
      <c r="J11" s="36">
        <f>'v 1'!$D$21</f>
        <v>0</v>
      </c>
      <c r="K11" s="36">
        <f>'v 1'!$E$21</f>
        <v>0</v>
      </c>
    </row>
    <row r="12" spans="1:11" x14ac:dyDescent="0.2">
      <c r="B12" s="34"/>
      <c r="C12" s="38" t="s">
        <v>19</v>
      </c>
      <c r="D12" s="36">
        <f>'v 1'!$D$22</f>
        <v>0</v>
      </c>
      <c r="E12" s="36">
        <f>'v 1'!$E$22</f>
        <v>0</v>
      </c>
      <c r="F12" s="133">
        <f t="shared" si="0"/>
        <v>0</v>
      </c>
      <c r="G12" s="210">
        <f>'v 1'!$L$22</f>
        <v>0</v>
      </c>
      <c r="H12" s="34">
        <v>2</v>
      </c>
      <c r="I12" s="34" t="s">
        <v>22</v>
      </c>
      <c r="J12" s="36">
        <f>'v 2'!$D$17</f>
        <v>0</v>
      </c>
      <c r="K12" s="36">
        <f>'v 2'!$E$17</f>
        <v>0</v>
      </c>
    </row>
    <row r="13" spans="1:11" x14ac:dyDescent="0.2">
      <c r="B13" s="34"/>
      <c r="C13" s="39" t="s">
        <v>20</v>
      </c>
      <c r="D13" s="40">
        <f>'v 1'!$D$23</f>
        <v>0</v>
      </c>
      <c r="E13" s="40">
        <f>'v 1'!$E$23</f>
        <v>0</v>
      </c>
      <c r="F13" s="133">
        <f t="shared" si="0"/>
        <v>0</v>
      </c>
      <c r="G13" s="210">
        <f>'v 1'!$L$23</f>
        <v>0</v>
      </c>
      <c r="H13" s="34"/>
      <c r="I13" s="34" t="s">
        <v>23</v>
      </c>
      <c r="J13" s="36">
        <f>'v 2'!$D$18</f>
        <v>0</v>
      </c>
      <c r="K13" s="36">
        <f>'v 2'!$E$18</f>
        <v>0</v>
      </c>
    </row>
    <row r="14" spans="1:11" x14ac:dyDescent="0.2">
      <c r="B14" s="37">
        <v>2</v>
      </c>
      <c r="C14" s="38" t="s">
        <v>22</v>
      </c>
      <c r="D14" s="36">
        <f>'v 2'!$D$17</f>
        <v>0</v>
      </c>
      <c r="E14" s="36">
        <f>'v 2'!$E$17</f>
        <v>0</v>
      </c>
      <c r="F14" s="133">
        <f t="shared" si="0"/>
        <v>0</v>
      </c>
      <c r="G14" s="210">
        <f>'v 2'!$L$17</f>
        <v>0</v>
      </c>
      <c r="H14" s="34"/>
      <c r="I14" s="34" t="s">
        <v>24</v>
      </c>
      <c r="J14" s="36">
        <f>'v 2'!$D$19</f>
        <v>0</v>
      </c>
      <c r="K14" s="36">
        <f>'v 2'!$E$19</f>
        <v>0</v>
      </c>
    </row>
    <row r="15" spans="1:11" x14ac:dyDescent="0.2">
      <c r="B15" s="34"/>
      <c r="C15" s="38" t="s">
        <v>23</v>
      </c>
      <c r="D15" s="36">
        <f>'v 2'!$D$18</f>
        <v>0</v>
      </c>
      <c r="E15" s="36">
        <f>'v 2'!$E$18</f>
        <v>0</v>
      </c>
      <c r="F15" s="133">
        <f t="shared" si="0"/>
        <v>0</v>
      </c>
      <c r="G15" s="210">
        <f>'v 2'!$L$18</f>
        <v>0</v>
      </c>
      <c r="H15" s="34"/>
      <c r="I15" s="34" t="s">
        <v>25</v>
      </c>
      <c r="J15" s="36">
        <f>'v 2'!$D$20</f>
        <v>0</v>
      </c>
      <c r="K15" s="36">
        <f>'v 2'!$E$20</f>
        <v>0</v>
      </c>
    </row>
    <row r="16" spans="1:11" x14ac:dyDescent="0.2">
      <c r="B16" s="34"/>
      <c r="C16" s="38" t="s">
        <v>24</v>
      </c>
      <c r="D16" s="36">
        <f>'v 2'!$D$19</f>
        <v>0</v>
      </c>
      <c r="E16" s="36">
        <f>'v 2'!$E$19</f>
        <v>0</v>
      </c>
      <c r="F16" s="133">
        <f t="shared" si="0"/>
        <v>0</v>
      </c>
      <c r="G16" s="210">
        <f>'v 2'!$L$19</f>
        <v>0.33333333333333331</v>
      </c>
      <c r="H16" s="34"/>
      <c r="I16" s="34" t="s">
        <v>18</v>
      </c>
      <c r="J16" s="36">
        <f>'v 2'!$D$21</f>
        <v>0</v>
      </c>
      <c r="K16" s="36">
        <f>'v 2'!$E$21</f>
        <v>0</v>
      </c>
    </row>
    <row r="17" spans="2:116" x14ac:dyDescent="0.2">
      <c r="B17" s="34"/>
      <c r="C17" s="38" t="s">
        <v>25</v>
      </c>
      <c r="D17" s="36">
        <f>'v 2'!$D$20</f>
        <v>0</v>
      </c>
      <c r="E17" s="36">
        <f>'v 2'!$E$20</f>
        <v>0</v>
      </c>
      <c r="F17" s="133">
        <f t="shared" si="0"/>
        <v>0</v>
      </c>
      <c r="G17" s="210">
        <f>'v 2'!$L$20</f>
        <v>0.33333333333333331</v>
      </c>
      <c r="H17" s="34">
        <v>3</v>
      </c>
      <c r="I17" s="34" t="s">
        <v>22</v>
      </c>
      <c r="J17" s="36">
        <f>'v 3'!$D$17</f>
        <v>0</v>
      </c>
      <c r="K17" s="36">
        <f>'v 3'!$E$17</f>
        <v>0</v>
      </c>
    </row>
    <row r="18" spans="2:116" x14ac:dyDescent="0.2">
      <c r="B18" s="34"/>
      <c r="C18" s="38" t="s">
        <v>18</v>
      </c>
      <c r="D18" s="36">
        <f>'v 2'!$D$21</f>
        <v>0</v>
      </c>
      <c r="E18" s="36">
        <f>'v 2'!$E$21</f>
        <v>0</v>
      </c>
      <c r="F18" s="133">
        <f t="shared" si="0"/>
        <v>0</v>
      </c>
      <c r="G18" s="210">
        <f>'v 2'!$L$21</f>
        <v>0.33333333333333331</v>
      </c>
      <c r="H18" s="34"/>
      <c r="I18" s="34" t="s">
        <v>23</v>
      </c>
      <c r="J18" s="36">
        <f>'v 3'!$D$18</f>
        <v>0</v>
      </c>
      <c r="K18" s="36">
        <f>'v 3'!$E$18</f>
        <v>0</v>
      </c>
    </row>
    <row r="19" spans="2:116" x14ac:dyDescent="0.2">
      <c r="B19" s="34"/>
      <c r="C19" s="38" t="s">
        <v>19</v>
      </c>
      <c r="D19" s="36">
        <f>'v 2'!$D$22</f>
        <v>0</v>
      </c>
      <c r="E19" s="36">
        <f>'v 2'!$E$22</f>
        <v>0</v>
      </c>
      <c r="F19" s="133">
        <f t="shared" si="0"/>
        <v>0</v>
      </c>
      <c r="G19" s="210">
        <f>'v 2'!$L$22</f>
        <v>0</v>
      </c>
      <c r="H19" s="34"/>
      <c r="I19" s="34" t="s">
        <v>24</v>
      </c>
      <c r="J19" s="36">
        <f>'v 3'!$D$19</f>
        <v>0</v>
      </c>
      <c r="K19" s="36">
        <f>'v 3'!$E$19</f>
        <v>0</v>
      </c>
      <c r="CS19" s="5"/>
      <c r="CZ19" s="5"/>
      <c r="DG19" s="5"/>
    </row>
    <row r="20" spans="2:116" x14ac:dyDescent="0.2">
      <c r="B20" s="34"/>
      <c r="C20" s="39" t="s">
        <v>20</v>
      </c>
      <c r="D20" s="40">
        <f>'v 2'!$D$23</f>
        <v>0</v>
      </c>
      <c r="E20" s="40">
        <f>'v 2'!$E$23</f>
        <v>0</v>
      </c>
      <c r="F20" s="133">
        <f t="shared" si="0"/>
        <v>0</v>
      </c>
      <c r="G20" s="210">
        <f>'v 2'!$L$23</f>
        <v>0</v>
      </c>
      <c r="H20" s="34"/>
      <c r="I20" s="34" t="s">
        <v>25</v>
      </c>
      <c r="J20" s="36">
        <f>'v 3'!$D$20</f>
        <v>0</v>
      </c>
      <c r="K20" s="36">
        <f>'v 3'!$E$20</f>
        <v>0</v>
      </c>
      <c r="CM20" s="4"/>
      <c r="CN20" s="4"/>
      <c r="CO20" s="4"/>
      <c r="CP20" s="4"/>
      <c r="CQ20" s="4"/>
      <c r="CR20" s="4"/>
      <c r="CS20" s="6"/>
      <c r="CT20" s="4"/>
      <c r="CU20" s="4"/>
      <c r="CV20" s="4"/>
      <c r="CW20" s="4"/>
      <c r="CX20" s="4"/>
      <c r="CY20" s="4"/>
      <c r="CZ20" s="6"/>
      <c r="DA20" s="4"/>
      <c r="DB20" s="4"/>
      <c r="DC20" s="4"/>
      <c r="DD20" s="4"/>
      <c r="DE20" s="4"/>
      <c r="DF20" s="4"/>
      <c r="DG20" s="6"/>
      <c r="DH20" s="4"/>
      <c r="DI20" s="4"/>
      <c r="DJ20" s="4"/>
      <c r="DK20" s="4"/>
      <c r="DL20" s="4"/>
    </row>
    <row r="21" spans="2:116" x14ac:dyDescent="0.2">
      <c r="B21" s="37">
        <v>3</v>
      </c>
      <c r="C21" s="38" t="s">
        <v>22</v>
      </c>
      <c r="D21" s="36">
        <f>'v 3'!$D$17</f>
        <v>0</v>
      </c>
      <c r="E21" s="36">
        <f>'v 3'!$E$17</f>
        <v>0</v>
      </c>
      <c r="F21" s="133">
        <f t="shared" si="0"/>
        <v>0</v>
      </c>
      <c r="G21" s="210">
        <f>'v 3'!$L$17</f>
        <v>0.33333333333333331</v>
      </c>
      <c r="H21" s="34"/>
      <c r="I21" s="34" t="s">
        <v>18</v>
      </c>
      <c r="J21" s="36">
        <f>'v 3'!$D$21</f>
        <v>0</v>
      </c>
      <c r="K21" s="36">
        <f>'v 3'!$E$21</f>
        <v>0</v>
      </c>
    </row>
    <row r="22" spans="2:116" x14ac:dyDescent="0.2">
      <c r="B22" s="34"/>
      <c r="C22" s="38" t="s">
        <v>23</v>
      </c>
      <c r="D22" s="36">
        <f>'v 3'!$D$18</f>
        <v>0</v>
      </c>
      <c r="E22" s="36">
        <f>'v 3'!$E$18</f>
        <v>0</v>
      </c>
      <c r="F22" s="133">
        <f t="shared" si="0"/>
        <v>0</v>
      </c>
      <c r="G22" s="210">
        <f>'v 3'!$L$18</f>
        <v>0.33333333333333331</v>
      </c>
      <c r="H22" s="34">
        <v>4</v>
      </c>
      <c r="I22" s="34" t="s">
        <v>22</v>
      </c>
      <c r="J22" s="36">
        <f>'v 4'!$D$17</f>
        <v>0</v>
      </c>
      <c r="K22" s="36">
        <f>'v 4'!$E$17</f>
        <v>0</v>
      </c>
    </row>
    <row r="23" spans="2:116" x14ac:dyDescent="0.2">
      <c r="B23" s="34"/>
      <c r="C23" s="38" t="s">
        <v>24</v>
      </c>
      <c r="D23" s="36">
        <f>'v 3'!$D$19</f>
        <v>0</v>
      </c>
      <c r="E23" s="36">
        <f>'v 3'!$E$19</f>
        <v>0</v>
      </c>
      <c r="F23" s="133">
        <f t="shared" si="0"/>
        <v>0</v>
      </c>
      <c r="G23" s="210">
        <f>'v 3'!$L$19</f>
        <v>0.33333333333333331</v>
      </c>
      <c r="H23" s="34"/>
      <c r="I23" s="34" t="s">
        <v>23</v>
      </c>
      <c r="J23" s="36">
        <f>'v 4'!$D$18</f>
        <v>0</v>
      </c>
      <c r="K23" s="36">
        <f>'v 4'!$E$18</f>
        <v>0</v>
      </c>
    </row>
    <row r="24" spans="2:116" x14ac:dyDescent="0.2">
      <c r="B24" s="34"/>
      <c r="C24" s="38" t="s">
        <v>25</v>
      </c>
      <c r="D24" s="36">
        <f>'v 3'!$D$20</f>
        <v>0</v>
      </c>
      <c r="E24" s="36">
        <f>'v 3'!$E$20</f>
        <v>0</v>
      </c>
      <c r="F24" s="133">
        <f t="shared" si="0"/>
        <v>0</v>
      </c>
      <c r="G24" s="210">
        <f>'v 3'!$L$20</f>
        <v>0.33333333333333331</v>
      </c>
      <c r="H24" s="34"/>
      <c r="I24" s="34" t="s">
        <v>24</v>
      </c>
      <c r="J24" s="36">
        <f>'v 4'!$D$19</f>
        <v>0</v>
      </c>
      <c r="K24" s="36">
        <f>'v 4'!$E$19</f>
        <v>0</v>
      </c>
    </row>
    <row r="25" spans="2:116" x14ac:dyDescent="0.2">
      <c r="B25" s="34"/>
      <c r="C25" s="38" t="s">
        <v>18</v>
      </c>
      <c r="D25" s="36">
        <f>'v 3'!$D$21</f>
        <v>0</v>
      </c>
      <c r="E25" s="36">
        <f>'v 3'!$E$21</f>
        <v>0</v>
      </c>
      <c r="F25" s="133">
        <f t="shared" si="0"/>
        <v>0</v>
      </c>
      <c r="G25" s="210">
        <f>'v 3'!$L$21</f>
        <v>0.33333333333333331</v>
      </c>
      <c r="H25" s="34"/>
      <c r="I25" s="34" t="s">
        <v>25</v>
      </c>
      <c r="J25" s="36">
        <f>'v 4'!$D$20</f>
        <v>0</v>
      </c>
      <c r="K25" s="36">
        <f>'v 4'!$E$20</f>
        <v>0</v>
      </c>
    </row>
    <row r="26" spans="2:116" x14ac:dyDescent="0.2">
      <c r="B26" s="34"/>
      <c r="C26" s="38" t="s">
        <v>19</v>
      </c>
      <c r="D26" s="36">
        <f>'v 3'!$D$22</f>
        <v>0</v>
      </c>
      <c r="E26" s="36">
        <f>'v 3'!$E$22</f>
        <v>0</v>
      </c>
      <c r="F26" s="133">
        <f t="shared" si="0"/>
        <v>0</v>
      </c>
      <c r="G26" s="210">
        <f>'v 3'!$L$22</f>
        <v>0</v>
      </c>
      <c r="H26" s="34"/>
      <c r="I26" s="34" t="s">
        <v>18</v>
      </c>
      <c r="J26" s="36">
        <f>'v 4'!$D$21</f>
        <v>0</v>
      </c>
      <c r="K26" s="36">
        <f>'v 4'!$E$21</f>
        <v>0</v>
      </c>
    </row>
    <row r="27" spans="2:116" x14ac:dyDescent="0.2">
      <c r="B27" s="34"/>
      <c r="C27" s="39" t="s">
        <v>20</v>
      </c>
      <c r="D27" s="36">
        <f>'v 3'!$D$23</f>
        <v>0</v>
      </c>
      <c r="E27" s="36">
        <f>'v 3'!$E$23</f>
        <v>0</v>
      </c>
      <c r="F27" s="133">
        <f t="shared" si="0"/>
        <v>0</v>
      </c>
      <c r="G27" s="210">
        <f>'v 3'!$L$23</f>
        <v>0</v>
      </c>
      <c r="H27" s="34">
        <v>5</v>
      </c>
      <c r="I27" s="34" t="s">
        <v>22</v>
      </c>
      <c r="J27" s="36">
        <f>'v 5'!$D$17</f>
        <v>0</v>
      </c>
      <c r="K27" s="36">
        <f>'v 5'!$E$17</f>
        <v>0</v>
      </c>
    </row>
    <row r="28" spans="2:116" x14ac:dyDescent="0.2">
      <c r="B28" s="37">
        <v>4</v>
      </c>
      <c r="C28" s="41" t="s">
        <v>22</v>
      </c>
      <c r="D28" s="36">
        <f>'v 4'!$D$17</f>
        <v>0</v>
      </c>
      <c r="E28" s="36">
        <f>'v 4'!$E$17</f>
        <v>0</v>
      </c>
      <c r="F28" s="133">
        <f t="shared" si="0"/>
        <v>0</v>
      </c>
      <c r="G28" s="210">
        <f>'v 4'!$L$17</f>
        <v>0.33333333333333331</v>
      </c>
      <c r="H28" s="34"/>
      <c r="I28" s="34" t="s">
        <v>23</v>
      </c>
      <c r="J28" s="36">
        <f>'v 5'!$D$18</f>
        <v>0</v>
      </c>
      <c r="K28" s="36">
        <f>'v 5'!$E$18</f>
        <v>0</v>
      </c>
    </row>
    <row r="29" spans="2:116" x14ac:dyDescent="0.2">
      <c r="B29" s="34"/>
      <c r="C29" s="38" t="s">
        <v>23</v>
      </c>
      <c r="D29" s="36">
        <f>'v 4'!$D$18</f>
        <v>0</v>
      </c>
      <c r="E29" s="36">
        <f>'v 4'!$E$18</f>
        <v>0</v>
      </c>
      <c r="F29" s="133">
        <f t="shared" si="0"/>
        <v>0</v>
      </c>
      <c r="G29" s="210">
        <f>'v 4'!$L$18</f>
        <v>0.33333333333333331</v>
      </c>
      <c r="H29" s="34"/>
      <c r="I29" s="34" t="s">
        <v>24</v>
      </c>
      <c r="J29" s="36">
        <f>'v 5'!$D$19</f>
        <v>0</v>
      </c>
      <c r="K29" s="36">
        <f>'v 5'!$E$19</f>
        <v>0</v>
      </c>
    </row>
    <row r="30" spans="2:116" x14ac:dyDescent="0.2">
      <c r="B30" s="34"/>
      <c r="C30" s="38" t="s">
        <v>24</v>
      </c>
      <c r="D30" s="36">
        <f>'v 4'!$D$19</f>
        <v>0</v>
      </c>
      <c r="E30" s="36">
        <f>'v 4'!$E$19</f>
        <v>0</v>
      </c>
      <c r="F30" s="133">
        <f t="shared" si="0"/>
        <v>0</v>
      </c>
      <c r="G30" s="210">
        <f>'v 4'!$L$19</f>
        <v>0.33333333333333331</v>
      </c>
      <c r="H30" s="34"/>
      <c r="I30" s="34" t="s">
        <v>25</v>
      </c>
      <c r="J30" s="36">
        <f>'v 5'!$D$20</f>
        <v>0</v>
      </c>
      <c r="K30" s="36">
        <f>'v 5'!$E$20</f>
        <v>0</v>
      </c>
    </row>
    <row r="31" spans="2:116" x14ac:dyDescent="0.2">
      <c r="B31" s="34"/>
      <c r="C31" s="38" t="s">
        <v>25</v>
      </c>
      <c r="D31" s="36">
        <f>'v 4'!$D$20</f>
        <v>0</v>
      </c>
      <c r="E31" s="36">
        <f>'v 4'!$E$20</f>
        <v>0</v>
      </c>
      <c r="F31" s="133">
        <f t="shared" si="0"/>
        <v>0</v>
      </c>
      <c r="G31" s="210">
        <f>'v 4'!$L$20</f>
        <v>0.33333333333333331</v>
      </c>
      <c r="H31" s="34"/>
      <c r="I31" s="34" t="s">
        <v>18</v>
      </c>
      <c r="J31" s="36">
        <f>'v 5'!$D$21</f>
        <v>0</v>
      </c>
      <c r="K31" s="36">
        <f>'v 5'!$E$21</f>
        <v>0</v>
      </c>
    </row>
    <row r="32" spans="2:116" x14ac:dyDescent="0.2">
      <c r="B32" s="34"/>
      <c r="C32" s="38" t="s">
        <v>18</v>
      </c>
      <c r="D32" s="36">
        <f>'v 4'!$D$21</f>
        <v>0</v>
      </c>
      <c r="E32" s="36">
        <f>'v 4'!$E$21</f>
        <v>0</v>
      </c>
      <c r="F32" s="133">
        <f t="shared" si="0"/>
        <v>0</v>
      </c>
      <c r="G32" s="210">
        <f>'v 4'!$L$21</f>
        <v>0.33333333333333331</v>
      </c>
      <c r="H32" s="34">
        <v>6</v>
      </c>
      <c r="I32" s="34" t="s">
        <v>22</v>
      </c>
      <c r="J32" s="36">
        <f>'v 6'!$D$17</f>
        <v>0</v>
      </c>
      <c r="K32" s="36">
        <f>'v 6'!$E$17</f>
        <v>0</v>
      </c>
    </row>
    <row r="33" spans="2:11" x14ac:dyDescent="0.2">
      <c r="B33" s="34"/>
      <c r="C33" s="38" t="s">
        <v>19</v>
      </c>
      <c r="D33" s="36">
        <f>'v 4'!$D$22</f>
        <v>0</v>
      </c>
      <c r="E33" s="36">
        <f>'v 4'!$E$22</f>
        <v>0</v>
      </c>
      <c r="F33" s="133">
        <f t="shared" si="0"/>
        <v>0</v>
      </c>
      <c r="G33" s="210">
        <f>'v 4'!$L$22</f>
        <v>0</v>
      </c>
      <c r="H33" s="34"/>
      <c r="I33" s="34" t="s">
        <v>23</v>
      </c>
      <c r="J33" s="36">
        <f>'v 6'!$D$18</f>
        <v>0</v>
      </c>
      <c r="K33" s="36">
        <f>'v 6'!$E$18</f>
        <v>0</v>
      </c>
    </row>
    <row r="34" spans="2:11" x14ac:dyDescent="0.2">
      <c r="B34" s="34"/>
      <c r="C34" s="39" t="s">
        <v>20</v>
      </c>
      <c r="D34" s="36">
        <f>'v 4'!$D$23</f>
        <v>0</v>
      </c>
      <c r="E34" s="36">
        <f>'v 4'!$E$23</f>
        <v>0</v>
      </c>
      <c r="F34" s="133">
        <f t="shared" si="0"/>
        <v>0</v>
      </c>
      <c r="G34" s="210">
        <f>'v 4'!$L$23</f>
        <v>0</v>
      </c>
      <c r="H34" s="34"/>
      <c r="I34" s="34" t="s">
        <v>24</v>
      </c>
      <c r="J34" s="36">
        <f>'v 6'!$D$19</f>
        <v>0</v>
      </c>
      <c r="K34" s="36">
        <f>'v 6'!$E$19</f>
        <v>0</v>
      </c>
    </row>
    <row r="35" spans="2:11" x14ac:dyDescent="0.2">
      <c r="B35" s="37">
        <v>5</v>
      </c>
      <c r="C35" s="41" t="s">
        <v>22</v>
      </c>
      <c r="D35" s="36">
        <f>'v 5'!$D$17</f>
        <v>0</v>
      </c>
      <c r="E35" s="36">
        <f>'v 5'!$E$17</f>
        <v>0</v>
      </c>
      <c r="F35" s="133">
        <f t="shared" si="0"/>
        <v>0</v>
      </c>
      <c r="G35" s="210">
        <f>'v 5'!$L$17</f>
        <v>0.33333333333333331</v>
      </c>
      <c r="H35" s="34"/>
      <c r="I35" s="34" t="s">
        <v>25</v>
      </c>
      <c r="J35" s="36">
        <f>'v 6'!$D$20</f>
        <v>0</v>
      </c>
      <c r="K35" s="36">
        <f>'v 6'!$E$20</f>
        <v>0</v>
      </c>
    </row>
    <row r="36" spans="2:11" x14ac:dyDescent="0.2">
      <c r="B36" s="34"/>
      <c r="C36" s="38" t="s">
        <v>23</v>
      </c>
      <c r="D36" s="36">
        <f>'v 5'!$D$18</f>
        <v>0</v>
      </c>
      <c r="E36" s="36">
        <f>'v 5'!$E$18</f>
        <v>0</v>
      </c>
      <c r="F36" s="133">
        <f t="shared" si="0"/>
        <v>0</v>
      </c>
      <c r="G36" s="210">
        <f>'v 5'!$L$18</f>
        <v>0.33333333333333331</v>
      </c>
      <c r="H36" s="34"/>
      <c r="I36" s="34" t="s">
        <v>18</v>
      </c>
      <c r="J36" s="36">
        <f>'v 6'!$D$21</f>
        <v>0</v>
      </c>
      <c r="K36" s="36">
        <f>'v 6'!$E$21</f>
        <v>0</v>
      </c>
    </row>
    <row r="37" spans="2:11" x14ac:dyDescent="0.2">
      <c r="B37" s="34"/>
      <c r="C37" s="38" t="s">
        <v>24</v>
      </c>
      <c r="D37" s="36">
        <f>'v 5'!$D$19</f>
        <v>0</v>
      </c>
      <c r="E37" s="36">
        <f>'v 5'!$E$19</f>
        <v>0</v>
      </c>
      <c r="F37" s="133">
        <f t="shared" si="0"/>
        <v>0</v>
      </c>
      <c r="G37" s="210">
        <f>'v 5'!$L$19</f>
        <v>0.33333333333333331</v>
      </c>
      <c r="H37" s="34">
        <v>7</v>
      </c>
      <c r="I37" s="34" t="s">
        <v>22</v>
      </c>
      <c r="J37" s="36">
        <f>'v 7'!$D$17</f>
        <v>0</v>
      </c>
      <c r="K37" s="36">
        <f>'v 7'!$E$17</f>
        <v>0</v>
      </c>
    </row>
    <row r="38" spans="2:11" x14ac:dyDescent="0.2">
      <c r="B38" s="34"/>
      <c r="C38" s="38" t="s">
        <v>25</v>
      </c>
      <c r="D38" s="36">
        <f>'v 5'!$D$20</f>
        <v>0</v>
      </c>
      <c r="E38" s="36">
        <f>'v 5'!$E$20</f>
        <v>0</v>
      </c>
      <c r="F38" s="133">
        <f t="shared" si="0"/>
        <v>0</v>
      </c>
      <c r="G38" s="210">
        <f>'v 5'!$L$20</f>
        <v>0.33333333333333331</v>
      </c>
      <c r="H38" s="34"/>
      <c r="I38" s="34" t="s">
        <v>23</v>
      </c>
      <c r="J38" s="36">
        <f>'v 7'!$D$18</f>
        <v>0</v>
      </c>
      <c r="K38" s="36">
        <f>'v 7'!$E$18</f>
        <v>0</v>
      </c>
    </row>
    <row r="39" spans="2:11" x14ac:dyDescent="0.2">
      <c r="B39" s="34"/>
      <c r="C39" s="38" t="s">
        <v>18</v>
      </c>
      <c r="D39" s="36">
        <f>'v 5'!$D$21</f>
        <v>0</v>
      </c>
      <c r="E39" s="36">
        <f>'v 5'!$E$21</f>
        <v>0</v>
      </c>
      <c r="F39" s="133">
        <f t="shared" si="0"/>
        <v>0</v>
      </c>
      <c r="G39" s="210">
        <f>'v 5'!$L$21</f>
        <v>0.33333333333333331</v>
      </c>
      <c r="H39" s="34"/>
      <c r="I39" s="34" t="s">
        <v>24</v>
      </c>
      <c r="J39" s="36">
        <f>'v 7'!$D$19</f>
        <v>0</v>
      </c>
      <c r="K39" s="36">
        <f>'v 7'!$E$19</f>
        <v>0</v>
      </c>
    </row>
    <row r="40" spans="2:11" x14ac:dyDescent="0.2">
      <c r="B40" s="34"/>
      <c r="C40" s="38" t="s">
        <v>19</v>
      </c>
      <c r="D40" s="36">
        <f>'v 5'!$D$22</f>
        <v>0</v>
      </c>
      <c r="E40" s="36">
        <f>'v 5'!$E$22</f>
        <v>0</v>
      </c>
      <c r="F40" s="133">
        <f t="shared" si="0"/>
        <v>0</v>
      </c>
      <c r="G40" s="210">
        <f>'v 5'!$L$22</f>
        <v>0</v>
      </c>
      <c r="H40" s="34"/>
      <c r="I40" s="34" t="s">
        <v>25</v>
      </c>
      <c r="J40" s="36">
        <f>'v 7'!$D$20</f>
        <v>0</v>
      </c>
      <c r="K40" s="36">
        <f>'v 7'!$E$20</f>
        <v>0</v>
      </c>
    </row>
    <row r="41" spans="2:11" x14ac:dyDescent="0.2">
      <c r="B41" s="34"/>
      <c r="C41" s="39" t="s">
        <v>20</v>
      </c>
      <c r="D41" s="36">
        <f>'v 5'!$D$23</f>
        <v>0</v>
      </c>
      <c r="E41" s="36">
        <f>'v 5'!$E$23</f>
        <v>0</v>
      </c>
      <c r="F41" s="133">
        <f t="shared" si="0"/>
        <v>0</v>
      </c>
      <c r="G41" s="210">
        <f>'v 5'!$L$23</f>
        <v>0</v>
      </c>
      <c r="H41" s="34"/>
      <c r="I41" s="34" t="s">
        <v>18</v>
      </c>
      <c r="J41" s="36">
        <f>'v 7'!$D$21</f>
        <v>0</v>
      </c>
      <c r="K41" s="36">
        <f>'v 7'!$E$21</f>
        <v>0</v>
      </c>
    </row>
    <row r="42" spans="2:11" x14ac:dyDescent="0.2">
      <c r="B42" s="37">
        <v>6</v>
      </c>
      <c r="C42" s="41" t="s">
        <v>22</v>
      </c>
      <c r="D42" s="36">
        <f>'v 6'!$D$17</f>
        <v>0</v>
      </c>
      <c r="E42" s="36">
        <f>'v 6'!$E$17</f>
        <v>0</v>
      </c>
      <c r="F42" s="133">
        <f t="shared" si="0"/>
        <v>0</v>
      </c>
      <c r="G42" s="210">
        <f>'v 6'!$L$17</f>
        <v>0.33333333333333331</v>
      </c>
      <c r="H42" s="34">
        <v>8</v>
      </c>
      <c r="I42" s="34" t="s">
        <v>22</v>
      </c>
      <c r="J42" s="36">
        <f>'v 8'!$D$17</f>
        <v>0</v>
      </c>
      <c r="K42" s="36">
        <f>'v 8'!$E$17</f>
        <v>0</v>
      </c>
    </row>
    <row r="43" spans="2:11" x14ac:dyDescent="0.2">
      <c r="B43" s="34"/>
      <c r="C43" s="38" t="s">
        <v>23</v>
      </c>
      <c r="D43" s="36">
        <f>'v 6'!$D$18</f>
        <v>0</v>
      </c>
      <c r="E43" s="36">
        <f>'v 6'!$E$18</f>
        <v>0</v>
      </c>
      <c r="F43" s="133">
        <f t="shared" si="0"/>
        <v>0</v>
      </c>
      <c r="G43" s="210">
        <f>'v 6'!$L$18</f>
        <v>0.33333333333333331</v>
      </c>
      <c r="H43" s="34"/>
      <c r="I43" s="34" t="s">
        <v>23</v>
      </c>
      <c r="J43" s="36">
        <f>'v 8'!$D$18</f>
        <v>0</v>
      </c>
      <c r="K43" s="36">
        <f>'v 8'!$E$18</f>
        <v>0</v>
      </c>
    </row>
    <row r="44" spans="2:11" x14ac:dyDescent="0.2">
      <c r="B44" s="34"/>
      <c r="C44" s="38" t="s">
        <v>24</v>
      </c>
      <c r="D44" s="36">
        <f>'v 6'!$D$19</f>
        <v>0</v>
      </c>
      <c r="E44" s="36">
        <f>'v 6'!$E$19</f>
        <v>0</v>
      </c>
      <c r="F44" s="133">
        <f t="shared" si="0"/>
        <v>0</v>
      </c>
      <c r="G44" s="210">
        <f>'v 6'!$L$19</f>
        <v>0.33333333333333331</v>
      </c>
      <c r="H44" s="34"/>
      <c r="I44" s="34" t="s">
        <v>24</v>
      </c>
      <c r="J44" s="36">
        <f>'v 8'!$D$19</f>
        <v>0</v>
      </c>
      <c r="K44" s="36">
        <f>'v 8'!$E$19</f>
        <v>0</v>
      </c>
    </row>
    <row r="45" spans="2:11" x14ac:dyDescent="0.2">
      <c r="B45" s="34"/>
      <c r="C45" s="38" t="s">
        <v>25</v>
      </c>
      <c r="D45" s="36">
        <f>'v 6'!$D$20</f>
        <v>0</v>
      </c>
      <c r="E45" s="36">
        <f>'v 6'!$E$20</f>
        <v>0</v>
      </c>
      <c r="F45" s="133">
        <f t="shared" si="0"/>
        <v>0</v>
      </c>
      <c r="G45" s="210">
        <f>'v 6'!$L$20</f>
        <v>0.33333333333333331</v>
      </c>
      <c r="H45" s="34"/>
      <c r="I45" s="34" t="s">
        <v>25</v>
      </c>
      <c r="J45" s="36">
        <f>'v 8'!$D$20</f>
        <v>0</v>
      </c>
      <c r="K45" s="36">
        <f>'v 8'!$E$20</f>
        <v>0</v>
      </c>
    </row>
    <row r="46" spans="2:11" x14ac:dyDescent="0.2">
      <c r="B46" s="34"/>
      <c r="C46" s="38" t="s">
        <v>18</v>
      </c>
      <c r="D46" s="36">
        <f>'v 6'!$D$21</f>
        <v>0</v>
      </c>
      <c r="E46" s="36">
        <f>'v 6'!$E$21</f>
        <v>0</v>
      </c>
      <c r="F46" s="133">
        <f t="shared" si="0"/>
        <v>0</v>
      </c>
      <c r="G46" s="210">
        <f>'v 6'!$L$21</f>
        <v>0.33333333333333331</v>
      </c>
      <c r="H46" s="34"/>
      <c r="I46" s="34" t="s">
        <v>18</v>
      </c>
      <c r="J46" s="36">
        <f>'v 8'!$D$21</f>
        <v>0</v>
      </c>
      <c r="K46" s="36">
        <f>'v 8'!$E$21</f>
        <v>0</v>
      </c>
    </row>
    <row r="47" spans="2:11" x14ac:dyDescent="0.2">
      <c r="B47" s="34"/>
      <c r="C47" s="38" t="s">
        <v>19</v>
      </c>
      <c r="D47" s="36">
        <f>'v 6'!$D$22</f>
        <v>0</v>
      </c>
      <c r="E47" s="36">
        <f>'v 6'!$E$22</f>
        <v>0</v>
      </c>
      <c r="F47" s="133">
        <f t="shared" si="0"/>
        <v>0</v>
      </c>
      <c r="G47" s="210">
        <f>'v 6'!$L$22</f>
        <v>0</v>
      </c>
      <c r="H47" s="34">
        <v>9</v>
      </c>
      <c r="I47" s="34" t="s">
        <v>22</v>
      </c>
      <c r="J47" s="36">
        <f>'v 9'!$D$17</f>
        <v>0</v>
      </c>
      <c r="K47" s="36">
        <f>'v 9'!$E$17</f>
        <v>0</v>
      </c>
    </row>
    <row r="48" spans="2:11" x14ac:dyDescent="0.2">
      <c r="B48" s="34"/>
      <c r="C48" s="39" t="s">
        <v>20</v>
      </c>
      <c r="D48" s="36">
        <f>'v 6'!$D$23</f>
        <v>0</v>
      </c>
      <c r="E48" s="36">
        <f>'v 6'!$E$23</f>
        <v>0</v>
      </c>
      <c r="F48" s="133">
        <f t="shared" si="0"/>
        <v>0</v>
      </c>
      <c r="G48" s="210">
        <f>'v 6'!$L$23</f>
        <v>0</v>
      </c>
      <c r="H48" s="34"/>
      <c r="I48" s="34" t="s">
        <v>23</v>
      </c>
      <c r="J48" s="36">
        <f>'v 9'!$D$18</f>
        <v>0</v>
      </c>
      <c r="K48" s="36">
        <f>'v 9'!$E$18</f>
        <v>0</v>
      </c>
    </row>
    <row r="49" spans="2:11" x14ac:dyDescent="0.2">
      <c r="B49" s="37">
        <v>7</v>
      </c>
      <c r="C49" s="41" t="s">
        <v>22</v>
      </c>
      <c r="D49" s="36">
        <f>'v 7'!$D$17</f>
        <v>0</v>
      </c>
      <c r="E49" s="36">
        <f>'v 7'!$E$17</f>
        <v>0</v>
      </c>
      <c r="F49" s="133">
        <f t="shared" si="0"/>
        <v>0</v>
      </c>
      <c r="G49" s="210">
        <f>'v 7'!$L$17</f>
        <v>0.33333333333333331</v>
      </c>
      <c r="H49" s="34"/>
      <c r="I49" s="34" t="s">
        <v>24</v>
      </c>
      <c r="J49" s="36">
        <f>'v 9'!$D$19</f>
        <v>0</v>
      </c>
      <c r="K49" s="36">
        <f>'v 9'!$E$19</f>
        <v>0</v>
      </c>
    </row>
    <row r="50" spans="2:11" x14ac:dyDescent="0.2">
      <c r="B50" s="34"/>
      <c r="C50" s="38" t="s">
        <v>23</v>
      </c>
      <c r="D50" s="36">
        <f>'v 7'!$D$18</f>
        <v>0</v>
      </c>
      <c r="E50" s="36">
        <f>'v 7'!$E$18</f>
        <v>0</v>
      </c>
      <c r="F50" s="133">
        <f t="shared" si="0"/>
        <v>0</v>
      </c>
      <c r="G50" s="210">
        <f>'v 7'!$L$18</f>
        <v>0.33333333333333331</v>
      </c>
      <c r="H50" s="34"/>
      <c r="I50" s="34" t="s">
        <v>25</v>
      </c>
      <c r="J50" s="36">
        <f>'v 9'!$D$20</f>
        <v>0</v>
      </c>
      <c r="K50" s="36">
        <f>'v 9'!$E$20</f>
        <v>0</v>
      </c>
    </row>
    <row r="51" spans="2:11" x14ac:dyDescent="0.2">
      <c r="B51" s="34"/>
      <c r="C51" s="38" t="s">
        <v>24</v>
      </c>
      <c r="D51" s="36">
        <f>'v 7'!$D$19</f>
        <v>0</v>
      </c>
      <c r="E51" s="36">
        <f>'v 7'!$E$19</f>
        <v>0</v>
      </c>
      <c r="F51" s="133">
        <f t="shared" si="0"/>
        <v>0</v>
      </c>
      <c r="G51" s="210">
        <f>'v 7'!$L$19</f>
        <v>0.33333333333333331</v>
      </c>
      <c r="H51" s="34"/>
      <c r="I51" s="34" t="s">
        <v>18</v>
      </c>
      <c r="J51" s="36">
        <f>'v 9'!$D$21</f>
        <v>0</v>
      </c>
      <c r="K51" s="36">
        <f>'v 9'!$E$21</f>
        <v>0</v>
      </c>
    </row>
    <row r="52" spans="2:11" x14ac:dyDescent="0.2">
      <c r="B52" s="34"/>
      <c r="C52" s="38" t="s">
        <v>25</v>
      </c>
      <c r="D52" s="36">
        <f>'v 7'!$D$20</f>
        <v>0</v>
      </c>
      <c r="E52" s="36">
        <f>'v 7'!$E$20</f>
        <v>0</v>
      </c>
      <c r="F52" s="133">
        <f t="shared" si="0"/>
        <v>0</v>
      </c>
      <c r="G52" s="210">
        <f>'v 7'!$L$20</f>
        <v>0.33333333333333331</v>
      </c>
      <c r="H52" s="34">
        <v>10</v>
      </c>
      <c r="I52" s="34" t="s">
        <v>22</v>
      </c>
      <c r="J52" s="36">
        <f>'v 10'!$D$17</f>
        <v>0</v>
      </c>
      <c r="K52" s="36">
        <f>'v 10'!$E$17</f>
        <v>0</v>
      </c>
    </row>
    <row r="53" spans="2:11" x14ac:dyDescent="0.2">
      <c r="B53" s="34"/>
      <c r="C53" s="38" t="s">
        <v>18</v>
      </c>
      <c r="D53" s="36">
        <f>'v 7'!$D$21</f>
        <v>0</v>
      </c>
      <c r="E53" s="36">
        <f>'v 7'!$E$21</f>
        <v>0</v>
      </c>
      <c r="F53" s="133">
        <f t="shared" si="0"/>
        <v>0</v>
      </c>
      <c r="G53" s="210">
        <f>'v 7'!$L$21</f>
        <v>0.33333333333333331</v>
      </c>
      <c r="H53" s="34"/>
      <c r="I53" s="34" t="s">
        <v>23</v>
      </c>
      <c r="J53" s="36">
        <f>'v 10'!$D$18</f>
        <v>0</v>
      </c>
      <c r="K53" s="36">
        <f>'v 10'!$E$18</f>
        <v>0</v>
      </c>
    </row>
    <row r="54" spans="2:11" x14ac:dyDescent="0.2">
      <c r="B54" s="34"/>
      <c r="C54" s="38" t="s">
        <v>19</v>
      </c>
      <c r="D54" s="36">
        <f>'v 7'!$D$22</f>
        <v>0</v>
      </c>
      <c r="E54" s="36">
        <f>'v 7'!$E$22</f>
        <v>0</v>
      </c>
      <c r="F54" s="133">
        <f t="shared" si="0"/>
        <v>0</v>
      </c>
      <c r="G54" s="210">
        <f>'v 7'!$L$22</f>
        <v>0</v>
      </c>
      <c r="H54" s="34"/>
      <c r="I54" s="34" t="s">
        <v>24</v>
      </c>
      <c r="J54" s="36">
        <f>'v 10'!$D$19</f>
        <v>0</v>
      </c>
      <c r="K54" s="36">
        <f>'v 10'!$E$19</f>
        <v>0</v>
      </c>
    </row>
    <row r="55" spans="2:11" x14ac:dyDescent="0.2">
      <c r="B55" s="34"/>
      <c r="C55" s="39" t="s">
        <v>20</v>
      </c>
      <c r="D55" s="36">
        <f>'v 7'!$D$23</f>
        <v>0</v>
      </c>
      <c r="E55" s="36">
        <f>'v 7'!$E$23</f>
        <v>0</v>
      </c>
      <c r="F55" s="133">
        <f t="shared" si="0"/>
        <v>0</v>
      </c>
      <c r="G55" s="210">
        <f>'v 7'!$L$23</f>
        <v>0</v>
      </c>
      <c r="H55" s="34"/>
      <c r="I55" s="34" t="s">
        <v>25</v>
      </c>
      <c r="J55" s="36">
        <f>'v 10'!$D$20</f>
        <v>0</v>
      </c>
      <c r="K55" s="36">
        <f>'v 10'!$E$20</f>
        <v>0</v>
      </c>
    </row>
    <row r="56" spans="2:11" x14ac:dyDescent="0.2">
      <c r="B56" s="37">
        <v>8</v>
      </c>
      <c r="C56" s="41" t="s">
        <v>22</v>
      </c>
      <c r="D56" s="36">
        <f>'v 8'!$D$17</f>
        <v>0</v>
      </c>
      <c r="E56" s="36">
        <f>'v 8'!$E$17</f>
        <v>0</v>
      </c>
      <c r="F56" s="133">
        <f t="shared" si="0"/>
        <v>0</v>
      </c>
      <c r="G56" s="210">
        <f>'v 8'!$L$17</f>
        <v>0.33333333333333331</v>
      </c>
      <c r="H56" s="34"/>
      <c r="I56" s="34" t="s">
        <v>18</v>
      </c>
      <c r="J56" s="36">
        <f>'v 10'!$D$21</f>
        <v>0</v>
      </c>
      <c r="K56" s="36">
        <f>'v 10'!$E$21</f>
        <v>0</v>
      </c>
    </row>
    <row r="57" spans="2:11" x14ac:dyDescent="0.2">
      <c r="B57" s="34"/>
      <c r="C57" s="38" t="s">
        <v>23</v>
      </c>
      <c r="D57" s="36">
        <f>'v 8'!$D$18</f>
        <v>0</v>
      </c>
      <c r="E57" s="36">
        <f>'v 8'!$E$18</f>
        <v>0</v>
      </c>
      <c r="F57" s="133">
        <f t="shared" si="0"/>
        <v>0</v>
      </c>
      <c r="G57" s="210">
        <f>'v 8'!$L$18</f>
        <v>0.33333333333333331</v>
      </c>
      <c r="H57" s="34">
        <v>11</v>
      </c>
      <c r="I57" s="34" t="s">
        <v>22</v>
      </c>
      <c r="J57" s="36">
        <f>'v 11'!$D$17</f>
        <v>0</v>
      </c>
      <c r="K57" s="36">
        <f>'v 11'!$E$17</f>
        <v>0</v>
      </c>
    </row>
    <row r="58" spans="2:11" x14ac:dyDescent="0.2">
      <c r="B58" s="34"/>
      <c r="C58" s="38" t="s">
        <v>24</v>
      </c>
      <c r="D58" s="36">
        <f>'v 8'!$D$19</f>
        <v>0</v>
      </c>
      <c r="E58" s="36">
        <f>'v 8'!$E$19</f>
        <v>0</v>
      </c>
      <c r="F58" s="133">
        <f t="shared" si="0"/>
        <v>0</v>
      </c>
      <c r="G58" s="210">
        <f>'v 8'!$L$19</f>
        <v>0.33333333333333331</v>
      </c>
      <c r="H58" s="34"/>
      <c r="I58" s="34" t="s">
        <v>23</v>
      </c>
      <c r="J58" s="36">
        <f>'v 11'!$D$18</f>
        <v>0</v>
      </c>
      <c r="K58" s="36">
        <f>'v 11'!$E$18</f>
        <v>0</v>
      </c>
    </row>
    <row r="59" spans="2:11" x14ac:dyDescent="0.2">
      <c r="B59" s="34"/>
      <c r="C59" s="38" t="s">
        <v>25</v>
      </c>
      <c r="D59" s="36">
        <f>'v 8'!$D$20</f>
        <v>0</v>
      </c>
      <c r="E59" s="36">
        <f>'v 8'!$E$20</f>
        <v>0</v>
      </c>
      <c r="F59" s="133">
        <f t="shared" si="0"/>
        <v>0</v>
      </c>
      <c r="G59" s="210">
        <f>'v 8'!$L$20</f>
        <v>0.33333333333333331</v>
      </c>
      <c r="H59" s="34"/>
      <c r="I59" s="34" t="s">
        <v>24</v>
      </c>
      <c r="J59" s="36">
        <f>'v 11'!$D$19</f>
        <v>0</v>
      </c>
      <c r="K59" s="36">
        <f>'v 11'!$E$19</f>
        <v>0</v>
      </c>
    </row>
    <row r="60" spans="2:11" x14ac:dyDescent="0.2">
      <c r="B60" s="34"/>
      <c r="C60" s="38" t="s">
        <v>18</v>
      </c>
      <c r="D60" s="36">
        <f>'v 8'!$D$21</f>
        <v>0</v>
      </c>
      <c r="E60" s="36">
        <f>'v 8'!$E$21</f>
        <v>0</v>
      </c>
      <c r="F60" s="133">
        <f t="shared" si="0"/>
        <v>0</v>
      </c>
      <c r="G60" s="210">
        <f>'v 8'!$L$21</f>
        <v>0.33333333333333331</v>
      </c>
      <c r="H60" s="34"/>
      <c r="I60" s="34" t="s">
        <v>25</v>
      </c>
      <c r="J60" s="36">
        <f>'v 11'!$D$20</f>
        <v>0</v>
      </c>
      <c r="K60" s="36">
        <f>'v 11'!$E$20</f>
        <v>0</v>
      </c>
    </row>
    <row r="61" spans="2:11" x14ac:dyDescent="0.2">
      <c r="B61" s="34"/>
      <c r="C61" s="38" t="s">
        <v>19</v>
      </c>
      <c r="D61" s="36">
        <f>'v 8'!$D$22</f>
        <v>0</v>
      </c>
      <c r="E61" s="36">
        <f>'v 8'!$E$22</f>
        <v>0</v>
      </c>
      <c r="F61" s="133">
        <f t="shared" si="0"/>
        <v>0</v>
      </c>
      <c r="G61" s="210">
        <f>'v 8'!$L$22</f>
        <v>0</v>
      </c>
      <c r="H61" s="34"/>
      <c r="I61" s="34" t="s">
        <v>18</v>
      </c>
      <c r="J61" s="36">
        <f>'v 11'!$D$21</f>
        <v>0</v>
      </c>
      <c r="K61" s="36">
        <f>'v 11'!$E$21</f>
        <v>0</v>
      </c>
    </row>
    <row r="62" spans="2:11" x14ac:dyDescent="0.2">
      <c r="B62" s="34"/>
      <c r="C62" s="39" t="s">
        <v>20</v>
      </c>
      <c r="D62" s="36">
        <f>'v 8'!$D$23</f>
        <v>0</v>
      </c>
      <c r="E62" s="36">
        <f>'v 8'!$E$23</f>
        <v>0</v>
      </c>
      <c r="F62" s="133">
        <f t="shared" si="0"/>
        <v>0</v>
      </c>
      <c r="G62" s="210">
        <f>'v 8'!$L$23</f>
        <v>0</v>
      </c>
      <c r="H62" s="34">
        <v>12</v>
      </c>
      <c r="I62" s="34" t="s">
        <v>22</v>
      </c>
      <c r="J62" s="36">
        <f>'v 12'!$D$17</f>
        <v>0</v>
      </c>
      <c r="K62" s="36">
        <f>'v 12'!$E$17</f>
        <v>0</v>
      </c>
    </row>
    <row r="63" spans="2:11" x14ac:dyDescent="0.2">
      <c r="B63" s="37">
        <v>9</v>
      </c>
      <c r="C63" s="41" t="s">
        <v>22</v>
      </c>
      <c r="D63" s="36">
        <f>'v 9'!$D$17</f>
        <v>0</v>
      </c>
      <c r="E63" s="36">
        <f>'v 9'!$E$17</f>
        <v>0</v>
      </c>
      <c r="F63" s="133">
        <f t="shared" si="0"/>
        <v>0</v>
      </c>
      <c r="G63" s="210">
        <f>'v 9'!$L$17</f>
        <v>0.33333333333333331</v>
      </c>
      <c r="H63" s="34"/>
      <c r="I63" s="34" t="s">
        <v>23</v>
      </c>
      <c r="J63" s="36">
        <f>'v 12'!$D$18</f>
        <v>0</v>
      </c>
      <c r="K63" s="36">
        <f>'v 12'!$E$18</f>
        <v>0</v>
      </c>
    </row>
    <row r="64" spans="2:11" x14ac:dyDescent="0.2">
      <c r="B64" s="34"/>
      <c r="C64" s="38" t="s">
        <v>23</v>
      </c>
      <c r="D64" s="36">
        <f>'v 9'!$D$18</f>
        <v>0</v>
      </c>
      <c r="E64" s="36">
        <f>'v 9'!$E$18</f>
        <v>0</v>
      </c>
      <c r="F64" s="133">
        <f t="shared" si="0"/>
        <v>0</v>
      </c>
      <c r="G64" s="210">
        <f>'v 9'!$L$18</f>
        <v>0.33333333333333331</v>
      </c>
      <c r="H64" s="34"/>
      <c r="I64" s="34" t="s">
        <v>24</v>
      </c>
      <c r="J64" s="36">
        <f>'v 12'!$D$19</f>
        <v>0</v>
      </c>
      <c r="K64" s="36">
        <f>'v 12'!$E$19</f>
        <v>0</v>
      </c>
    </row>
    <row r="65" spans="2:11" x14ac:dyDescent="0.2">
      <c r="B65" s="34"/>
      <c r="C65" s="38" t="s">
        <v>24</v>
      </c>
      <c r="D65" s="36">
        <f>'v 9'!$D$19</f>
        <v>0</v>
      </c>
      <c r="E65" s="36">
        <f>'v 9'!$E$19</f>
        <v>0</v>
      </c>
      <c r="F65" s="133">
        <f t="shared" si="0"/>
        <v>0</v>
      </c>
      <c r="G65" s="210">
        <f>'v 9'!$L$19</f>
        <v>0.33333333333333331</v>
      </c>
      <c r="H65" s="34"/>
      <c r="I65" s="34" t="s">
        <v>25</v>
      </c>
      <c r="J65" s="36">
        <f>'v 12'!$D$20</f>
        <v>0</v>
      </c>
      <c r="K65" s="36">
        <f>'v 12'!$E$20</f>
        <v>0</v>
      </c>
    </row>
    <row r="66" spans="2:11" x14ac:dyDescent="0.2">
      <c r="B66" s="34"/>
      <c r="C66" s="38" t="s">
        <v>25</v>
      </c>
      <c r="D66" s="36">
        <f>'v 9'!$D$20</f>
        <v>0</v>
      </c>
      <c r="E66" s="36">
        <f>'v 9'!$E$20</f>
        <v>0</v>
      </c>
      <c r="F66" s="133">
        <f t="shared" si="0"/>
        <v>0</v>
      </c>
      <c r="G66" s="210">
        <f>'v 9'!$L$20</f>
        <v>0.33333333333333331</v>
      </c>
      <c r="H66" s="34"/>
      <c r="I66" s="34" t="s">
        <v>18</v>
      </c>
      <c r="J66" s="36">
        <f>'v 12'!$D$21</f>
        <v>0</v>
      </c>
      <c r="K66" s="36">
        <f>'v 12'!$E$21</f>
        <v>0</v>
      </c>
    </row>
    <row r="67" spans="2:11" x14ac:dyDescent="0.2">
      <c r="B67" s="34"/>
      <c r="C67" s="38" t="s">
        <v>18</v>
      </c>
      <c r="D67" s="36">
        <f>'v 9'!$D$21</f>
        <v>0</v>
      </c>
      <c r="E67" s="36">
        <f>'v 9'!$E$21</f>
        <v>0</v>
      </c>
      <c r="F67" s="133">
        <f t="shared" si="0"/>
        <v>0</v>
      </c>
      <c r="G67" s="210">
        <f>'v 9'!$L$21</f>
        <v>0.33333333333333331</v>
      </c>
      <c r="H67" s="34">
        <v>13</v>
      </c>
      <c r="I67" s="34" t="s">
        <v>22</v>
      </c>
      <c r="J67" s="36">
        <f>'v 13'!$D$17</f>
        <v>0</v>
      </c>
      <c r="K67" s="36">
        <f>'v 13'!$E$17</f>
        <v>0</v>
      </c>
    </row>
    <row r="68" spans="2:11" x14ac:dyDescent="0.2">
      <c r="B68" s="34"/>
      <c r="C68" s="38" t="s">
        <v>19</v>
      </c>
      <c r="D68" s="36">
        <f>'v 9'!$D$22</f>
        <v>0</v>
      </c>
      <c r="E68" s="36">
        <f>'v 9'!$E$22</f>
        <v>0</v>
      </c>
      <c r="F68" s="133">
        <f t="shared" si="0"/>
        <v>0</v>
      </c>
      <c r="G68" s="210">
        <f>'v 9'!$L$22</f>
        <v>0</v>
      </c>
      <c r="H68" s="34"/>
      <c r="I68" s="34" t="s">
        <v>23</v>
      </c>
      <c r="J68" s="36">
        <f>'v 13'!$D$18</f>
        <v>0</v>
      </c>
      <c r="K68" s="36">
        <f>'v 13'!$E$18</f>
        <v>0</v>
      </c>
    </row>
    <row r="69" spans="2:11" x14ac:dyDescent="0.2">
      <c r="B69" s="34"/>
      <c r="C69" s="39" t="s">
        <v>20</v>
      </c>
      <c r="D69" s="36">
        <f>'v 9'!$D$23</f>
        <v>0</v>
      </c>
      <c r="E69" s="36">
        <f>'v 9'!$E$23</f>
        <v>0</v>
      </c>
      <c r="F69" s="133">
        <f t="shared" si="0"/>
        <v>0</v>
      </c>
      <c r="G69" s="210">
        <f>'v 9'!$L$23</f>
        <v>0</v>
      </c>
      <c r="H69" s="34"/>
      <c r="I69" s="34" t="s">
        <v>24</v>
      </c>
      <c r="J69" s="36">
        <f>'v 13'!$D$19</f>
        <v>0</v>
      </c>
      <c r="K69" s="36">
        <f>'v 13'!$E$19</f>
        <v>0</v>
      </c>
    </row>
    <row r="70" spans="2:11" x14ac:dyDescent="0.2">
      <c r="B70" s="37">
        <v>10</v>
      </c>
      <c r="C70" s="41" t="s">
        <v>22</v>
      </c>
      <c r="D70" s="36">
        <f>'v 10'!$D$17</f>
        <v>0</v>
      </c>
      <c r="E70" s="36">
        <f>'v 10'!$E$17</f>
        <v>0</v>
      </c>
      <c r="F70" s="133">
        <f t="shared" si="0"/>
        <v>0</v>
      </c>
      <c r="G70" s="210">
        <f>'v 10'!$L$17</f>
        <v>0.33333333333333331</v>
      </c>
      <c r="H70" s="34"/>
      <c r="I70" s="34" t="s">
        <v>25</v>
      </c>
      <c r="J70" s="36">
        <f>'v 13'!$D$20</f>
        <v>0</v>
      </c>
      <c r="K70" s="36">
        <f>'v 13'!$E$20</f>
        <v>0</v>
      </c>
    </row>
    <row r="71" spans="2:11" x14ac:dyDescent="0.2">
      <c r="B71" s="34"/>
      <c r="C71" s="38" t="s">
        <v>23</v>
      </c>
      <c r="D71" s="36">
        <f>'v 10'!$D$18</f>
        <v>0</v>
      </c>
      <c r="E71" s="36">
        <f>'v 10'!$E$18</f>
        <v>0</v>
      </c>
      <c r="F71" s="133">
        <f t="shared" si="0"/>
        <v>0</v>
      </c>
      <c r="G71" s="210">
        <f>'v 10'!$L$18</f>
        <v>0.33333333333333331</v>
      </c>
      <c r="H71" s="34"/>
      <c r="I71" s="34" t="s">
        <v>18</v>
      </c>
      <c r="J71" s="36">
        <f>'v 13'!$D$21</f>
        <v>0</v>
      </c>
      <c r="K71" s="36">
        <f>'v 13'!$E$21</f>
        <v>0</v>
      </c>
    </row>
    <row r="72" spans="2:11" x14ac:dyDescent="0.2">
      <c r="B72" s="34"/>
      <c r="C72" s="38" t="s">
        <v>24</v>
      </c>
      <c r="D72" s="36">
        <f>'v 10'!$D$19</f>
        <v>0</v>
      </c>
      <c r="E72" s="36">
        <f>'v 10'!$E$19</f>
        <v>0</v>
      </c>
      <c r="F72" s="133">
        <f t="shared" ref="F72:F135" si="1">E72-D72</f>
        <v>0</v>
      </c>
      <c r="G72" s="210">
        <f>'v 10'!$L$19</f>
        <v>0.33333333333333331</v>
      </c>
      <c r="H72" s="34">
        <v>14</v>
      </c>
      <c r="I72" s="34" t="s">
        <v>22</v>
      </c>
      <c r="J72" s="36">
        <f>'v 14'!$D$17</f>
        <v>0</v>
      </c>
      <c r="K72" s="36">
        <f>'v 14'!$E$17</f>
        <v>0</v>
      </c>
    </row>
    <row r="73" spans="2:11" x14ac:dyDescent="0.2">
      <c r="B73" s="34"/>
      <c r="C73" s="38" t="s">
        <v>25</v>
      </c>
      <c r="D73" s="36">
        <f>'v 10'!$D$20</f>
        <v>0</v>
      </c>
      <c r="E73" s="36">
        <f>'v 10'!$E$20</f>
        <v>0</v>
      </c>
      <c r="F73" s="133">
        <f t="shared" si="1"/>
        <v>0</v>
      </c>
      <c r="G73" s="210">
        <f>'v 10'!$L$20</f>
        <v>0.33333333333333331</v>
      </c>
      <c r="H73" s="34"/>
      <c r="I73" s="34" t="s">
        <v>23</v>
      </c>
      <c r="J73" s="36">
        <f>'v 14'!$D$18</f>
        <v>0</v>
      </c>
      <c r="K73" s="36">
        <f>'v 14'!$E$18</f>
        <v>0</v>
      </c>
    </row>
    <row r="74" spans="2:11" x14ac:dyDescent="0.2">
      <c r="B74" s="34"/>
      <c r="C74" s="38" t="s">
        <v>18</v>
      </c>
      <c r="D74" s="36">
        <f>'v 10'!$D$21</f>
        <v>0</v>
      </c>
      <c r="E74" s="36">
        <f>'v 10'!$E$21</f>
        <v>0</v>
      </c>
      <c r="F74" s="133">
        <f t="shared" si="1"/>
        <v>0</v>
      </c>
      <c r="G74" s="210">
        <f>'v 10'!$L$21</f>
        <v>0.33333333333333331</v>
      </c>
      <c r="H74" s="34"/>
      <c r="I74" s="34" t="s">
        <v>24</v>
      </c>
      <c r="J74" s="36">
        <f>'v 14'!$D$19</f>
        <v>0</v>
      </c>
      <c r="K74" s="36">
        <f>'v 14'!$E$19</f>
        <v>0</v>
      </c>
    </row>
    <row r="75" spans="2:11" x14ac:dyDescent="0.2">
      <c r="B75" s="34"/>
      <c r="C75" s="38" t="s">
        <v>19</v>
      </c>
      <c r="D75" s="36">
        <f>'v 10'!$D$22</f>
        <v>0</v>
      </c>
      <c r="E75" s="36">
        <f>'v 10'!$E$22</f>
        <v>0</v>
      </c>
      <c r="F75" s="133">
        <f t="shared" si="1"/>
        <v>0</v>
      </c>
      <c r="G75" s="210">
        <f>'v 10'!$L$22</f>
        <v>0</v>
      </c>
      <c r="H75" s="34"/>
      <c r="I75" s="34" t="s">
        <v>25</v>
      </c>
      <c r="J75" s="36">
        <f>'v 14'!$D$20</f>
        <v>0</v>
      </c>
      <c r="K75" s="36">
        <f>'v 14'!$E$20</f>
        <v>0</v>
      </c>
    </row>
    <row r="76" spans="2:11" x14ac:dyDescent="0.2">
      <c r="B76" s="34"/>
      <c r="C76" s="39" t="s">
        <v>20</v>
      </c>
      <c r="D76" s="36">
        <f>'v 10'!$D$23</f>
        <v>0</v>
      </c>
      <c r="E76" s="36">
        <f>'v 10'!$E$23</f>
        <v>0</v>
      </c>
      <c r="F76" s="133">
        <f t="shared" si="1"/>
        <v>0</v>
      </c>
      <c r="G76" s="210">
        <f>'v 10'!$L$23</f>
        <v>0</v>
      </c>
      <c r="H76" s="34"/>
      <c r="I76" s="34" t="s">
        <v>18</v>
      </c>
      <c r="J76" s="36">
        <f>'v 14'!$D$21</f>
        <v>0</v>
      </c>
      <c r="K76" s="36">
        <f>'v 14'!$E$21</f>
        <v>0</v>
      </c>
    </row>
    <row r="77" spans="2:11" x14ac:dyDescent="0.2">
      <c r="B77" s="37">
        <v>11</v>
      </c>
      <c r="C77" s="41" t="s">
        <v>22</v>
      </c>
      <c r="D77" s="36">
        <f>'v 11'!$D$17</f>
        <v>0</v>
      </c>
      <c r="E77" s="36">
        <f>'v 11'!$E$17</f>
        <v>0</v>
      </c>
      <c r="F77" s="133">
        <f t="shared" si="1"/>
        <v>0</v>
      </c>
      <c r="G77" s="210">
        <f>'v 11'!$L$17</f>
        <v>0.33333333333333331</v>
      </c>
      <c r="H77" s="34">
        <v>15</v>
      </c>
      <c r="I77" s="34" t="s">
        <v>22</v>
      </c>
      <c r="J77" s="36">
        <f>'v 15'!$D$17</f>
        <v>0</v>
      </c>
      <c r="K77" s="36">
        <f>'v 15'!$E$17</f>
        <v>0</v>
      </c>
    </row>
    <row r="78" spans="2:11" x14ac:dyDescent="0.2">
      <c r="B78" s="34"/>
      <c r="C78" s="38" t="s">
        <v>23</v>
      </c>
      <c r="D78" s="36">
        <f>'v 11'!$D$18</f>
        <v>0</v>
      </c>
      <c r="E78" s="36">
        <f>'v 11'!$E$18</f>
        <v>0</v>
      </c>
      <c r="F78" s="133">
        <f t="shared" si="1"/>
        <v>0</v>
      </c>
      <c r="G78" s="210">
        <f>'v 11'!$L$18</f>
        <v>0.33333333333333331</v>
      </c>
      <c r="H78" s="34"/>
      <c r="I78" s="34" t="s">
        <v>23</v>
      </c>
      <c r="J78" s="36">
        <f>'v 15'!$D$18</f>
        <v>0</v>
      </c>
      <c r="K78" s="36">
        <f>'v 15'!$E$18</f>
        <v>0</v>
      </c>
    </row>
    <row r="79" spans="2:11" x14ac:dyDescent="0.2">
      <c r="B79" s="34"/>
      <c r="C79" s="38" t="s">
        <v>24</v>
      </c>
      <c r="D79" s="36">
        <f>'v 11'!$D$19</f>
        <v>0</v>
      </c>
      <c r="E79" s="36">
        <f>'v 11'!$E$19</f>
        <v>0</v>
      </c>
      <c r="F79" s="133">
        <f t="shared" si="1"/>
        <v>0</v>
      </c>
      <c r="G79" s="210">
        <f>'v 11'!$L$19</f>
        <v>0.33333333333333331</v>
      </c>
      <c r="H79" s="34"/>
      <c r="I79" s="34" t="s">
        <v>24</v>
      </c>
      <c r="J79" s="36">
        <f>'v 15'!$D$19</f>
        <v>0</v>
      </c>
      <c r="K79" s="36">
        <f>'v 15'!$E$19</f>
        <v>0</v>
      </c>
    </row>
    <row r="80" spans="2:11" x14ac:dyDescent="0.2">
      <c r="B80" s="34"/>
      <c r="C80" s="38" t="s">
        <v>25</v>
      </c>
      <c r="D80" s="36">
        <f>'v 11'!$D$20</f>
        <v>0</v>
      </c>
      <c r="E80" s="36">
        <f>'v 11'!$E$20</f>
        <v>0</v>
      </c>
      <c r="F80" s="133">
        <f t="shared" si="1"/>
        <v>0</v>
      </c>
      <c r="G80" s="210">
        <f>'v 11'!$L$20</f>
        <v>0.33333333333333331</v>
      </c>
      <c r="H80" s="34"/>
      <c r="I80" s="34" t="s">
        <v>25</v>
      </c>
      <c r="J80" s="36">
        <f>'v 15'!$D$20</f>
        <v>0</v>
      </c>
      <c r="K80" s="36">
        <f>'v 15'!$E$20</f>
        <v>0</v>
      </c>
    </row>
    <row r="81" spans="2:11" x14ac:dyDescent="0.2">
      <c r="B81" s="34"/>
      <c r="C81" s="38" t="s">
        <v>18</v>
      </c>
      <c r="D81" s="36">
        <f>'v 11'!$D$21</f>
        <v>0</v>
      </c>
      <c r="E81" s="36">
        <f>'v 11'!$E$21</f>
        <v>0</v>
      </c>
      <c r="F81" s="133">
        <f t="shared" si="1"/>
        <v>0</v>
      </c>
      <c r="G81" s="210">
        <f>'v 11'!$L$21</f>
        <v>0.33333333333333331</v>
      </c>
      <c r="H81" s="34"/>
      <c r="I81" s="34" t="s">
        <v>18</v>
      </c>
      <c r="J81" s="36">
        <f>'v 15'!$D$21</f>
        <v>0</v>
      </c>
      <c r="K81" s="36">
        <f>'v 15'!$E$21</f>
        <v>0</v>
      </c>
    </row>
    <row r="82" spans="2:11" x14ac:dyDescent="0.2">
      <c r="B82" s="34"/>
      <c r="C82" s="38" t="s">
        <v>19</v>
      </c>
      <c r="D82" s="36">
        <f>'v 11'!$D$22</f>
        <v>0</v>
      </c>
      <c r="E82" s="36">
        <f>'v 11'!$E$22</f>
        <v>0</v>
      </c>
      <c r="F82" s="133">
        <f t="shared" si="1"/>
        <v>0</v>
      </c>
      <c r="G82" s="210">
        <f>'v 11'!$L$22</f>
        <v>0</v>
      </c>
      <c r="H82" s="34">
        <v>16</v>
      </c>
      <c r="I82" s="34" t="s">
        <v>22</v>
      </c>
      <c r="J82" s="36">
        <f>'v 16'!$D$17</f>
        <v>0</v>
      </c>
      <c r="K82" s="36">
        <f>'v 16'!$E$17</f>
        <v>0</v>
      </c>
    </row>
    <row r="83" spans="2:11" x14ac:dyDescent="0.2">
      <c r="B83" s="34"/>
      <c r="C83" s="39" t="s">
        <v>20</v>
      </c>
      <c r="D83" s="36">
        <f>'v 11'!$D$23</f>
        <v>0</v>
      </c>
      <c r="E83" s="36">
        <f>'v 11'!$E$23</f>
        <v>0</v>
      </c>
      <c r="F83" s="133">
        <f t="shared" si="1"/>
        <v>0</v>
      </c>
      <c r="G83" s="210">
        <f>'v 11'!$L$23</f>
        <v>0</v>
      </c>
      <c r="H83" s="34"/>
      <c r="I83" s="34" t="s">
        <v>23</v>
      </c>
      <c r="J83" s="36">
        <f>'v 16'!$D$18</f>
        <v>0</v>
      </c>
      <c r="K83" s="36">
        <f>'v 16'!$E$18</f>
        <v>0</v>
      </c>
    </row>
    <row r="84" spans="2:11" x14ac:dyDescent="0.2">
      <c r="B84" s="37">
        <v>12</v>
      </c>
      <c r="C84" s="41" t="s">
        <v>22</v>
      </c>
      <c r="D84" s="36">
        <f>'v 12'!$D$17</f>
        <v>0</v>
      </c>
      <c r="E84" s="36">
        <f>'v 12'!$E$17</f>
        <v>0</v>
      </c>
      <c r="F84" s="133">
        <f t="shared" si="1"/>
        <v>0</v>
      </c>
      <c r="G84" s="210">
        <f>'v 12'!$L$17</f>
        <v>0.33333333333333331</v>
      </c>
      <c r="H84" s="34"/>
      <c r="I84" s="34" t="s">
        <v>24</v>
      </c>
      <c r="J84" s="36">
        <f>'v 16'!$D$19</f>
        <v>0</v>
      </c>
      <c r="K84" s="36">
        <f>'v 16'!$E$19</f>
        <v>0</v>
      </c>
    </row>
    <row r="85" spans="2:11" x14ac:dyDescent="0.2">
      <c r="B85" s="34"/>
      <c r="C85" s="38" t="s">
        <v>23</v>
      </c>
      <c r="D85" s="36">
        <f>'v 12'!$D$18</f>
        <v>0</v>
      </c>
      <c r="E85" s="36">
        <f>'v 12'!$E$18</f>
        <v>0</v>
      </c>
      <c r="F85" s="133">
        <f t="shared" si="1"/>
        <v>0</v>
      </c>
      <c r="G85" s="210">
        <f>'v 12'!$L$18</f>
        <v>0.33333333333333331</v>
      </c>
      <c r="H85" s="34"/>
      <c r="I85" s="34" t="s">
        <v>25</v>
      </c>
      <c r="J85" s="36">
        <f>'v 16'!$D$20</f>
        <v>0</v>
      </c>
      <c r="K85" s="36">
        <f>'v 16'!$E$20</f>
        <v>0</v>
      </c>
    </row>
    <row r="86" spans="2:11" x14ac:dyDescent="0.2">
      <c r="B86" s="34"/>
      <c r="C86" s="38" t="s">
        <v>24</v>
      </c>
      <c r="D86" s="36">
        <f>'v 12'!$D$19</f>
        <v>0</v>
      </c>
      <c r="E86" s="36">
        <f>'v 12'!$E$19</f>
        <v>0</v>
      </c>
      <c r="F86" s="133">
        <f t="shared" si="1"/>
        <v>0</v>
      </c>
      <c r="G86" s="210">
        <f>'v 12'!$L$19</f>
        <v>0.33333333333333331</v>
      </c>
      <c r="H86" s="34"/>
      <c r="I86" s="34" t="s">
        <v>18</v>
      </c>
      <c r="J86" s="36">
        <f>'v 16'!$D$21</f>
        <v>0</v>
      </c>
      <c r="K86" s="36">
        <f>'v 16'!$E$21</f>
        <v>0</v>
      </c>
    </row>
    <row r="87" spans="2:11" x14ac:dyDescent="0.2">
      <c r="B87" s="34"/>
      <c r="C87" s="38" t="s">
        <v>25</v>
      </c>
      <c r="D87" s="36">
        <f>'v 12'!$D$20</f>
        <v>0</v>
      </c>
      <c r="E87" s="36">
        <f>'v 12'!$E$20</f>
        <v>0</v>
      </c>
      <c r="F87" s="133">
        <f t="shared" si="1"/>
        <v>0</v>
      </c>
      <c r="G87" s="210">
        <f>'v 12'!$L$20</f>
        <v>0.33333333333333331</v>
      </c>
      <c r="H87" s="34">
        <v>17</v>
      </c>
      <c r="I87" s="34" t="s">
        <v>22</v>
      </c>
      <c r="J87" s="36">
        <f>'v 17'!$D$17</f>
        <v>0</v>
      </c>
      <c r="K87" s="36">
        <f>'v 17'!$E$17</f>
        <v>0</v>
      </c>
    </row>
    <row r="88" spans="2:11" x14ac:dyDescent="0.2">
      <c r="B88" s="34"/>
      <c r="C88" s="38" t="s">
        <v>18</v>
      </c>
      <c r="D88" s="36">
        <f>'v 12'!$D$21</f>
        <v>0</v>
      </c>
      <c r="E88" s="36">
        <f>'v 12'!$E$21</f>
        <v>0</v>
      </c>
      <c r="F88" s="133">
        <f t="shared" si="1"/>
        <v>0</v>
      </c>
      <c r="G88" s="210">
        <f>'v 12'!$L$21</f>
        <v>0.33333333333333331</v>
      </c>
      <c r="H88" s="34"/>
      <c r="I88" s="34" t="s">
        <v>23</v>
      </c>
      <c r="J88" s="36">
        <f>'v 17'!$D$18</f>
        <v>0</v>
      </c>
      <c r="K88" s="36">
        <f>'v 17'!$E$18</f>
        <v>0</v>
      </c>
    </row>
    <row r="89" spans="2:11" x14ac:dyDescent="0.2">
      <c r="B89" s="34"/>
      <c r="C89" s="38" t="s">
        <v>19</v>
      </c>
      <c r="D89" s="36">
        <f>'v 12'!$D$22</f>
        <v>0</v>
      </c>
      <c r="E89" s="36">
        <f>'v 12'!$E$22</f>
        <v>0</v>
      </c>
      <c r="F89" s="133">
        <f t="shared" si="1"/>
        <v>0</v>
      </c>
      <c r="G89" s="210">
        <f>'v 12'!$L$22</f>
        <v>0</v>
      </c>
      <c r="H89" s="34"/>
      <c r="I89" s="34" t="s">
        <v>24</v>
      </c>
      <c r="J89" s="36">
        <f>'v 17'!$D$19</f>
        <v>0</v>
      </c>
      <c r="K89" s="36">
        <f>'v 17'!$E$19</f>
        <v>0</v>
      </c>
    </row>
    <row r="90" spans="2:11" x14ac:dyDescent="0.2">
      <c r="B90" s="34"/>
      <c r="C90" s="39" t="s">
        <v>20</v>
      </c>
      <c r="D90" s="36">
        <f>'v 12'!$D$23</f>
        <v>0</v>
      </c>
      <c r="E90" s="36">
        <f>'v 12'!$E$23</f>
        <v>0</v>
      </c>
      <c r="F90" s="133">
        <f t="shared" si="1"/>
        <v>0</v>
      </c>
      <c r="G90" s="210">
        <f>'v 12'!$L$23</f>
        <v>0</v>
      </c>
      <c r="H90" s="34"/>
      <c r="I90" s="34" t="s">
        <v>25</v>
      </c>
      <c r="J90" s="36">
        <f>'v 17'!$D$20</f>
        <v>0</v>
      </c>
      <c r="K90" s="36">
        <f>'v 17'!$E$20</f>
        <v>0</v>
      </c>
    </row>
    <row r="91" spans="2:11" x14ac:dyDescent="0.2">
      <c r="B91" s="37">
        <v>13</v>
      </c>
      <c r="C91" s="41" t="s">
        <v>22</v>
      </c>
      <c r="D91" s="36">
        <f>'v 13'!$D$17</f>
        <v>0</v>
      </c>
      <c r="E91" s="36">
        <f>'v 13'!$E$17</f>
        <v>0</v>
      </c>
      <c r="F91" s="133">
        <f t="shared" si="1"/>
        <v>0</v>
      </c>
      <c r="G91" s="210">
        <f>'v 13'!$L$17</f>
        <v>0.33333333333333331</v>
      </c>
      <c r="H91" s="34"/>
      <c r="I91" s="34" t="s">
        <v>18</v>
      </c>
      <c r="J91" s="36">
        <f>'v 17'!$D$21</f>
        <v>0</v>
      </c>
      <c r="K91" s="36">
        <f>'v 17'!$E$21</f>
        <v>0</v>
      </c>
    </row>
    <row r="92" spans="2:11" x14ac:dyDescent="0.2">
      <c r="B92" s="34"/>
      <c r="C92" s="38" t="s">
        <v>23</v>
      </c>
      <c r="D92" s="36">
        <f>'v 13'!$D$18</f>
        <v>0</v>
      </c>
      <c r="E92" s="36">
        <f>'v 13'!$E$18</f>
        <v>0</v>
      </c>
      <c r="F92" s="133">
        <f t="shared" si="1"/>
        <v>0</v>
      </c>
      <c r="G92" s="210">
        <f>'v 13'!$L$18</f>
        <v>0.33333333333333331</v>
      </c>
      <c r="H92" s="34">
        <v>18</v>
      </c>
      <c r="I92" s="34" t="s">
        <v>22</v>
      </c>
      <c r="J92" s="36">
        <f>'v 18'!$D$17</f>
        <v>0</v>
      </c>
      <c r="K92" s="36">
        <f>'v 18'!$E$17</f>
        <v>0</v>
      </c>
    </row>
    <row r="93" spans="2:11" x14ac:dyDescent="0.2">
      <c r="B93" s="34"/>
      <c r="C93" s="38" t="s">
        <v>24</v>
      </c>
      <c r="D93" s="36">
        <f>'v 13'!$D$19</f>
        <v>0</v>
      </c>
      <c r="E93" s="36">
        <f>'v 13'!$E$19</f>
        <v>0</v>
      </c>
      <c r="F93" s="133">
        <f t="shared" si="1"/>
        <v>0</v>
      </c>
      <c r="G93" s="210">
        <f>'v 13'!$L$19</f>
        <v>0.33333333333333331</v>
      </c>
      <c r="H93" s="34"/>
      <c r="I93" s="34" t="s">
        <v>23</v>
      </c>
      <c r="J93" s="36">
        <f>'v 18'!$D$18</f>
        <v>0</v>
      </c>
      <c r="K93" s="36">
        <f>'v 18'!$E$18</f>
        <v>0</v>
      </c>
    </row>
    <row r="94" spans="2:11" x14ac:dyDescent="0.2">
      <c r="B94" s="34"/>
      <c r="C94" s="38" t="s">
        <v>25</v>
      </c>
      <c r="D94" s="36">
        <f>'v 13'!$D$20</f>
        <v>0</v>
      </c>
      <c r="E94" s="36">
        <f>'v 13'!$E$20</f>
        <v>0</v>
      </c>
      <c r="F94" s="133">
        <f t="shared" si="1"/>
        <v>0</v>
      </c>
      <c r="G94" s="210">
        <f>'v 13'!$L$20</f>
        <v>0.33333333333333331</v>
      </c>
      <c r="H94" s="34"/>
      <c r="I94" s="34" t="s">
        <v>24</v>
      </c>
      <c r="J94" s="36">
        <f>'v 18'!$D$19</f>
        <v>0</v>
      </c>
      <c r="K94" s="36">
        <f>'v 18'!$E$19</f>
        <v>0</v>
      </c>
    </row>
    <row r="95" spans="2:11" x14ac:dyDescent="0.2">
      <c r="B95" s="34"/>
      <c r="C95" s="38" t="s">
        <v>18</v>
      </c>
      <c r="D95" s="36">
        <f>'v 13'!$D$21</f>
        <v>0</v>
      </c>
      <c r="E95" s="36">
        <f>'v 13'!$E$21</f>
        <v>0</v>
      </c>
      <c r="F95" s="133">
        <f t="shared" si="1"/>
        <v>0</v>
      </c>
      <c r="G95" s="210">
        <f>'v 13'!$L$21</f>
        <v>0.33333333333333331</v>
      </c>
      <c r="H95" s="34"/>
      <c r="I95" s="34" t="s">
        <v>25</v>
      </c>
      <c r="J95" s="36">
        <f>'v 18'!$D$20</f>
        <v>0</v>
      </c>
      <c r="K95" s="36">
        <f>'v 18'!$E$20</f>
        <v>0</v>
      </c>
    </row>
    <row r="96" spans="2:11" x14ac:dyDescent="0.2">
      <c r="B96" s="34"/>
      <c r="C96" s="38" t="s">
        <v>19</v>
      </c>
      <c r="D96" s="36">
        <f>'v 13'!$D$22</f>
        <v>0</v>
      </c>
      <c r="E96" s="36">
        <f>'v 13'!$E$22</f>
        <v>0</v>
      </c>
      <c r="F96" s="133">
        <f t="shared" si="1"/>
        <v>0</v>
      </c>
      <c r="G96" s="210">
        <f>'v 13'!$L$22</f>
        <v>0</v>
      </c>
      <c r="H96" s="34"/>
      <c r="I96" s="34" t="s">
        <v>18</v>
      </c>
      <c r="J96" s="36">
        <f>'v 18'!$D$21</f>
        <v>0</v>
      </c>
      <c r="K96" s="36">
        <f>'v 18'!$E$21</f>
        <v>0</v>
      </c>
    </row>
    <row r="97" spans="2:11" x14ac:dyDescent="0.2">
      <c r="B97" s="34"/>
      <c r="C97" s="39" t="s">
        <v>20</v>
      </c>
      <c r="D97" s="36">
        <f>'v 13'!$D$23</f>
        <v>0</v>
      </c>
      <c r="E97" s="36">
        <f>'v 13'!$E$23</f>
        <v>0</v>
      </c>
      <c r="F97" s="133">
        <f t="shared" si="1"/>
        <v>0</v>
      </c>
      <c r="G97" s="210">
        <f>'v 13'!$L$23</f>
        <v>0</v>
      </c>
      <c r="H97" s="34">
        <v>19</v>
      </c>
      <c r="I97" s="34" t="s">
        <v>22</v>
      </c>
      <c r="J97" s="36">
        <f>'v 19'!$D$17</f>
        <v>0</v>
      </c>
      <c r="K97" s="36">
        <f>'v 19'!$E$17</f>
        <v>0</v>
      </c>
    </row>
    <row r="98" spans="2:11" x14ac:dyDescent="0.2">
      <c r="B98" s="37">
        <v>14</v>
      </c>
      <c r="C98" s="41" t="s">
        <v>22</v>
      </c>
      <c r="D98" s="36">
        <f>'v 14'!$D$17</f>
        <v>0</v>
      </c>
      <c r="E98" s="36">
        <f>'v 14'!$E$17</f>
        <v>0</v>
      </c>
      <c r="F98" s="133">
        <f t="shared" si="1"/>
        <v>0</v>
      </c>
      <c r="G98" s="210">
        <f>'v 14'!$L$17</f>
        <v>0.33333333333333331</v>
      </c>
      <c r="H98" s="34"/>
      <c r="I98" s="34" t="s">
        <v>23</v>
      </c>
      <c r="J98" s="36">
        <f>'v 19'!$D$18</f>
        <v>0</v>
      </c>
      <c r="K98" s="36">
        <f>'v 19'!$E$18</f>
        <v>0</v>
      </c>
    </row>
    <row r="99" spans="2:11" x14ac:dyDescent="0.2">
      <c r="B99" s="34"/>
      <c r="C99" s="38" t="s">
        <v>23</v>
      </c>
      <c r="D99" s="36">
        <f>'v 14'!$D$18</f>
        <v>0</v>
      </c>
      <c r="E99" s="36">
        <f>'v 14'!$E$18</f>
        <v>0</v>
      </c>
      <c r="F99" s="133">
        <f t="shared" si="1"/>
        <v>0</v>
      </c>
      <c r="G99" s="210">
        <f>'v 14'!$L$18</f>
        <v>0.33333333333333331</v>
      </c>
      <c r="H99" s="34"/>
      <c r="I99" s="34" t="s">
        <v>24</v>
      </c>
      <c r="J99" s="36">
        <f>'v 19'!$D$19</f>
        <v>0</v>
      </c>
      <c r="K99" s="36">
        <f>'v 19'!$E$19</f>
        <v>0</v>
      </c>
    </row>
    <row r="100" spans="2:11" x14ac:dyDescent="0.2">
      <c r="B100" s="34"/>
      <c r="C100" s="38" t="s">
        <v>24</v>
      </c>
      <c r="D100" s="36">
        <f>'v 14'!$D$19</f>
        <v>0</v>
      </c>
      <c r="E100" s="36">
        <f>'v 14'!$E$19</f>
        <v>0</v>
      </c>
      <c r="F100" s="133">
        <f t="shared" si="1"/>
        <v>0</v>
      </c>
      <c r="G100" s="210">
        <f>'v 14'!$L$19</f>
        <v>0.33333333333333331</v>
      </c>
      <c r="H100" s="34"/>
      <c r="I100" s="34" t="s">
        <v>25</v>
      </c>
      <c r="J100" s="36">
        <f>'v 19'!$D$20</f>
        <v>0</v>
      </c>
      <c r="K100" s="36">
        <f>'v 19'!$E$20</f>
        <v>0</v>
      </c>
    </row>
    <row r="101" spans="2:11" x14ac:dyDescent="0.2">
      <c r="B101" s="34"/>
      <c r="C101" s="38" t="s">
        <v>25</v>
      </c>
      <c r="D101" s="36">
        <f>'v 14'!$D$20</f>
        <v>0</v>
      </c>
      <c r="E101" s="36">
        <f>'v 14'!$E$20</f>
        <v>0</v>
      </c>
      <c r="F101" s="133">
        <f t="shared" si="1"/>
        <v>0</v>
      </c>
      <c r="G101" s="210">
        <f>'v 14'!$L$20</f>
        <v>0.16666666666666666</v>
      </c>
      <c r="H101" s="34"/>
      <c r="I101" s="34" t="s">
        <v>18</v>
      </c>
      <c r="J101" s="36">
        <f>'v 19'!$D$21</f>
        <v>0</v>
      </c>
      <c r="K101" s="36">
        <f>'v 19'!$E$21</f>
        <v>0</v>
      </c>
    </row>
    <row r="102" spans="2:11" x14ac:dyDescent="0.2">
      <c r="B102" s="34"/>
      <c r="C102" s="38" t="s">
        <v>18</v>
      </c>
      <c r="D102" s="36">
        <f>'v 14'!$D$21</f>
        <v>0</v>
      </c>
      <c r="E102" s="36">
        <f>'v 14'!$E$21</f>
        <v>0</v>
      </c>
      <c r="F102" s="133">
        <f t="shared" si="1"/>
        <v>0</v>
      </c>
      <c r="G102" s="210">
        <f>'v 14'!$L$21</f>
        <v>0</v>
      </c>
      <c r="H102" s="34">
        <v>20</v>
      </c>
      <c r="I102" s="34" t="s">
        <v>22</v>
      </c>
      <c r="J102" s="36">
        <f>'v 20'!$D$17</f>
        <v>0</v>
      </c>
      <c r="K102" s="36">
        <f>'v 20'!$E$17</f>
        <v>0</v>
      </c>
    </row>
    <row r="103" spans="2:11" x14ac:dyDescent="0.2">
      <c r="B103" s="34"/>
      <c r="C103" s="38" t="s">
        <v>19</v>
      </c>
      <c r="D103" s="36">
        <f>'v 14'!$D$22</f>
        <v>0</v>
      </c>
      <c r="E103" s="36">
        <f>'v 14'!$E$22</f>
        <v>0</v>
      </c>
      <c r="F103" s="133">
        <f t="shared" si="1"/>
        <v>0</v>
      </c>
      <c r="G103" s="210">
        <f>'v 14'!$L$22</f>
        <v>0</v>
      </c>
      <c r="H103" s="34"/>
      <c r="I103" s="34" t="s">
        <v>23</v>
      </c>
      <c r="J103" s="36">
        <f>'v 20'!$D$18</f>
        <v>0</v>
      </c>
      <c r="K103" s="36">
        <f>'v 20'!$E$18</f>
        <v>0</v>
      </c>
    </row>
    <row r="104" spans="2:11" x14ac:dyDescent="0.2">
      <c r="B104" s="34"/>
      <c r="C104" s="39" t="s">
        <v>20</v>
      </c>
      <c r="D104" s="36">
        <f>'v 14'!$D$23</f>
        <v>0</v>
      </c>
      <c r="E104" s="36">
        <f>'v 14'!$E$23</f>
        <v>0</v>
      </c>
      <c r="F104" s="133">
        <f t="shared" si="1"/>
        <v>0</v>
      </c>
      <c r="G104" s="210">
        <f>'v 14'!$L$23</f>
        <v>0</v>
      </c>
      <c r="H104" s="34"/>
      <c r="I104" s="34" t="s">
        <v>24</v>
      </c>
      <c r="J104" s="36">
        <f>'v 20'!$D$19</f>
        <v>0</v>
      </c>
      <c r="K104" s="36">
        <f>'v 20'!$E$19</f>
        <v>0</v>
      </c>
    </row>
    <row r="105" spans="2:11" x14ac:dyDescent="0.2">
      <c r="B105" s="37">
        <v>15</v>
      </c>
      <c r="C105" s="41" t="s">
        <v>22</v>
      </c>
      <c r="D105" s="36">
        <f>'v 15'!$D$17</f>
        <v>0</v>
      </c>
      <c r="E105" s="36">
        <f>'v 15'!$E$17</f>
        <v>0</v>
      </c>
      <c r="F105" s="133">
        <f t="shared" si="1"/>
        <v>0</v>
      </c>
      <c r="G105" s="210">
        <f>'v 15'!$L$17</f>
        <v>0</v>
      </c>
      <c r="H105" s="34"/>
      <c r="I105" s="34" t="s">
        <v>25</v>
      </c>
      <c r="J105" s="36">
        <f>'v 20'!$D$20</f>
        <v>0</v>
      </c>
      <c r="K105" s="36">
        <f>'v 20'!$E$20</f>
        <v>0</v>
      </c>
    </row>
    <row r="106" spans="2:11" x14ac:dyDescent="0.2">
      <c r="B106" s="34"/>
      <c r="C106" s="38" t="s">
        <v>23</v>
      </c>
      <c r="D106" s="36">
        <f>'v 15'!$D$18</f>
        <v>0</v>
      </c>
      <c r="E106" s="36">
        <f>'v 15'!$E$18</f>
        <v>0</v>
      </c>
      <c r="F106" s="133">
        <f t="shared" si="1"/>
        <v>0</v>
      </c>
      <c r="G106" s="210">
        <f>'v 15'!$L$18</f>
        <v>0.33333333333333331</v>
      </c>
      <c r="H106" s="34"/>
      <c r="I106" s="34" t="s">
        <v>18</v>
      </c>
      <c r="J106" s="36">
        <f>'v 20'!$D$21</f>
        <v>0</v>
      </c>
      <c r="K106" s="36">
        <f>'v 20'!$E$21</f>
        <v>0</v>
      </c>
    </row>
    <row r="107" spans="2:11" x14ac:dyDescent="0.2">
      <c r="B107" s="34"/>
      <c r="C107" s="38" t="s">
        <v>24</v>
      </c>
      <c r="D107" s="36">
        <f>'v 15'!$D$19</f>
        <v>0</v>
      </c>
      <c r="E107" s="36">
        <f>'v 15'!$E$19</f>
        <v>0</v>
      </c>
      <c r="F107" s="133">
        <f t="shared" si="1"/>
        <v>0</v>
      </c>
      <c r="G107" s="210">
        <f>'v 15'!$L$19</f>
        <v>0.33333333333333331</v>
      </c>
      <c r="H107" s="34">
        <v>21</v>
      </c>
      <c r="I107" s="34" t="s">
        <v>22</v>
      </c>
      <c r="J107" s="36">
        <f>'v 21'!$D$17</f>
        <v>0</v>
      </c>
      <c r="K107" s="36">
        <f>'v 21'!$E$17</f>
        <v>0</v>
      </c>
    </row>
    <row r="108" spans="2:11" x14ac:dyDescent="0.2">
      <c r="B108" s="34"/>
      <c r="C108" s="38" t="s">
        <v>25</v>
      </c>
      <c r="D108" s="36">
        <f>'v 15'!$D$20</f>
        <v>0</v>
      </c>
      <c r="E108" s="36">
        <f>'v 15'!$E$20</f>
        <v>0</v>
      </c>
      <c r="F108" s="133">
        <f t="shared" si="1"/>
        <v>0</v>
      </c>
      <c r="G108" s="210">
        <f>'v 15'!$L$20</f>
        <v>0.33333333333333331</v>
      </c>
      <c r="H108" s="34"/>
      <c r="I108" s="34" t="s">
        <v>23</v>
      </c>
      <c r="J108" s="36">
        <f>'v 21'!$D$18</f>
        <v>0</v>
      </c>
      <c r="K108" s="36">
        <f>'v 21'!$E$18</f>
        <v>0</v>
      </c>
    </row>
    <row r="109" spans="2:11" x14ac:dyDescent="0.2">
      <c r="B109" s="34"/>
      <c r="C109" s="38" t="s">
        <v>18</v>
      </c>
      <c r="D109" s="36">
        <f>'v 15'!$D$21</f>
        <v>0</v>
      </c>
      <c r="E109" s="36">
        <f>'v 15'!$E$21</f>
        <v>0</v>
      </c>
      <c r="F109" s="133">
        <f t="shared" si="1"/>
        <v>0</v>
      </c>
      <c r="G109" s="210">
        <f>'v 15'!$L$21</f>
        <v>0.33333333333333331</v>
      </c>
      <c r="H109" s="34"/>
      <c r="I109" s="34" t="s">
        <v>24</v>
      </c>
      <c r="J109" s="36">
        <f>'v 21'!$D$19</f>
        <v>0</v>
      </c>
      <c r="K109" s="36">
        <f>'v 21'!$E$19</f>
        <v>0</v>
      </c>
    </row>
    <row r="110" spans="2:11" x14ac:dyDescent="0.2">
      <c r="B110" s="34"/>
      <c r="C110" s="38" t="s">
        <v>19</v>
      </c>
      <c r="D110" s="36">
        <f>'v 15'!$D$22</f>
        <v>0</v>
      </c>
      <c r="E110" s="36">
        <f>'v 15'!$E$22</f>
        <v>0</v>
      </c>
      <c r="F110" s="133">
        <f t="shared" si="1"/>
        <v>0</v>
      </c>
      <c r="G110" s="210">
        <f>'v 15'!$L$22</f>
        <v>0</v>
      </c>
      <c r="H110" s="34"/>
      <c r="I110" s="34" t="s">
        <v>25</v>
      </c>
      <c r="J110" s="36">
        <f>'v 21'!$D$20</f>
        <v>0</v>
      </c>
      <c r="K110" s="36">
        <f>'v 21'!$E$20</f>
        <v>0</v>
      </c>
    </row>
    <row r="111" spans="2:11" x14ac:dyDescent="0.2">
      <c r="B111" s="34"/>
      <c r="C111" s="39" t="s">
        <v>20</v>
      </c>
      <c r="D111" s="36">
        <f>'v 15'!$D$23</f>
        <v>0</v>
      </c>
      <c r="E111" s="36">
        <f>'v 15'!$E$23</f>
        <v>0</v>
      </c>
      <c r="F111" s="133">
        <f t="shared" si="1"/>
        <v>0</v>
      </c>
      <c r="G111" s="210">
        <f>'v 15'!$L$23</f>
        <v>0</v>
      </c>
      <c r="H111" s="34"/>
      <c r="I111" s="34" t="s">
        <v>18</v>
      </c>
      <c r="J111" s="36">
        <f>'v 21'!$D$21</f>
        <v>0</v>
      </c>
      <c r="K111" s="36">
        <f>'v 21'!$E$21</f>
        <v>0</v>
      </c>
    </row>
    <row r="112" spans="2:11" x14ac:dyDescent="0.2">
      <c r="B112" s="37">
        <v>16</v>
      </c>
      <c r="C112" s="41" t="s">
        <v>22</v>
      </c>
      <c r="D112" s="36">
        <f>'v 16'!$D$17</f>
        <v>0</v>
      </c>
      <c r="E112" s="36">
        <f>'v 16'!$E$17</f>
        <v>0</v>
      </c>
      <c r="F112" s="133">
        <f t="shared" si="1"/>
        <v>0</v>
      </c>
      <c r="G112" s="210">
        <f>'v 16'!$L$17</f>
        <v>0.33333333333333331</v>
      </c>
      <c r="H112" s="34">
        <v>22</v>
      </c>
      <c r="I112" s="34" t="s">
        <v>22</v>
      </c>
      <c r="J112" s="36">
        <f>'v 22'!$D$17</f>
        <v>0</v>
      </c>
      <c r="K112" s="36">
        <f>'v 22'!$E$17</f>
        <v>0</v>
      </c>
    </row>
    <row r="113" spans="2:11" x14ac:dyDescent="0.2">
      <c r="B113" s="34"/>
      <c r="C113" s="38" t="s">
        <v>23</v>
      </c>
      <c r="D113" s="36">
        <f>'v 16'!$D$18</f>
        <v>0</v>
      </c>
      <c r="E113" s="36">
        <f>'v 16'!$E$18</f>
        <v>0</v>
      </c>
      <c r="F113" s="133">
        <f t="shared" si="1"/>
        <v>0</v>
      </c>
      <c r="G113" s="210">
        <f>'v 16'!$L$18</f>
        <v>0.33333333333333331</v>
      </c>
      <c r="H113" s="34"/>
      <c r="I113" s="34" t="s">
        <v>23</v>
      </c>
      <c r="J113" s="36">
        <f>'v 22'!$D$18</f>
        <v>0</v>
      </c>
      <c r="K113" s="36">
        <f>'v 22'!$E$18</f>
        <v>0</v>
      </c>
    </row>
    <row r="114" spans="2:11" x14ac:dyDescent="0.2">
      <c r="B114" s="34"/>
      <c r="C114" s="38" t="s">
        <v>24</v>
      </c>
      <c r="D114" s="36">
        <f>'v 16'!$D$19</f>
        <v>0</v>
      </c>
      <c r="E114" s="36">
        <f>'v 16'!$E$19</f>
        <v>0</v>
      </c>
      <c r="F114" s="133">
        <f t="shared" si="1"/>
        <v>0</v>
      </c>
      <c r="G114" s="210">
        <f>'v 16'!$L$19</f>
        <v>0.33333333333333331</v>
      </c>
      <c r="H114" s="34"/>
      <c r="I114" s="34" t="s">
        <v>24</v>
      </c>
      <c r="J114" s="36">
        <f>'v 22'!$D$19</f>
        <v>0</v>
      </c>
      <c r="K114" s="36">
        <f>'v 22'!$E$19</f>
        <v>0</v>
      </c>
    </row>
    <row r="115" spans="2:11" x14ac:dyDescent="0.2">
      <c r="B115" s="34"/>
      <c r="C115" s="38" t="s">
        <v>25</v>
      </c>
      <c r="D115" s="36">
        <f>'v 16'!$D$20</f>
        <v>0</v>
      </c>
      <c r="E115" s="36">
        <f>'v 16'!$E$20</f>
        <v>0</v>
      </c>
      <c r="F115" s="133">
        <f t="shared" si="1"/>
        <v>0</v>
      </c>
      <c r="G115" s="210">
        <f>'v 16'!$L$20</f>
        <v>0.33333333333333331</v>
      </c>
      <c r="H115" s="34"/>
      <c r="I115" s="34" t="s">
        <v>25</v>
      </c>
      <c r="J115" s="36">
        <f>'v 22'!$D$20</f>
        <v>0</v>
      </c>
      <c r="K115" s="36">
        <f>'v 22'!$E$20</f>
        <v>0</v>
      </c>
    </row>
    <row r="116" spans="2:11" x14ac:dyDescent="0.2">
      <c r="B116" s="34"/>
      <c r="C116" s="38" t="s">
        <v>18</v>
      </c>
      <c r="D116" s="36">
        <f>'v 16'!$D$21</f>
        <v>0</v>
      </c>
      <c r="E116" s="36">
        <f>'v 16'!$E$21</f>
        <v>0</v>
      </c>
      <c r="F116" s="133">
        <f t="shared" si="1"/>
        <v>0</v>
      </c>
      <c r="G116" s="210">
        <f>'v 16'!$L$21</f>
        <v>0.33333333333333331</v>
      </c>
      <c r="H116" s="34"/>
      <c r="I116" s="34" t="s">
        <v>18</v>
      </c>
      <c r="J116" s="36">
        <f>'v 22'!$D$21</f>
        <v>0</v>
      </c>
      <c r="K116" s="36">
        <f>'v 22'!$E$21</f>
        <v>0</v>
      </c>
    </row>
    <row r="117" spans="2:11" x14ac:dyDescent="0.2">
      <c r="B117" s="34"/>
      <c r="C117" s="38" t="s">
        <v>19</v>
      </c>
      <c r="D117" s="36">
        <f>'v 16'!$D$22</f>
        <v>0</v>
      </c>
      <c r="E117" s="36">
        <f>'v 16'!$E$22</f>
        <v>0</v>
      </c>
      <c r="F117" s="133">
        <f t="shared" si="1"/>
        <v>0</v>
      </c>
      <c r="G117" s="210">
        <f>'v 16'!$L$22</f>
        <v>0</v>
      </c>
      <c r="H117" s="34">
        <v>23</v>
      </c>
      <c r="I117" s="34" t="s">
        <v>22</v>
      </c>
      <c r="J117" s="36">
        <f>'v 23'!$D$17</f>
        <v>0</v>
      </c>
      <c r="K117" s="36">
        <f>'v 23'!$E$17</f>
        <v>0</v>
      </c>
    </row>
    <row r="118" spans="2:11" x14ac:dyDescent="0.2">
      <c r="B118" s="34"/>
      <c r="C118" s="39" t="s">
        <v>20</v>
      </c>
      <c r="D118" s="36">
        <f>'v 16'!$D$23</f>
        <v>0</v>
      </c>
      <c r="E118" s="36">
        <f>'v 16'!$E$23</f>
        <v>0</v>
      </c>
      <c r="F118" s="133">
        <f t="shared" si="1"/>
        <v>0</v>
      </c>
      <c r="G118" s="210">
        <f>'v 16'!$L$23</f>
        <v>0</v>
      </c>
      <c r="H118" s="34"/>
      <c r="I118" s="34" t="s">
        <v>23</v>
      </c>
      <c r="J118" s="36">
        <f>'v 23'!$D$18</f>
        <v>0</v>
      </c>
      <c r="K118" s="36">
        <f>'v 23'!$E$18</f>
        <v>0</v>
      </c>
    </row>
    <row r="119" spans="2:11" x14ac:dyDescent="0.2">
      <c r="B119" s="37">
        <v>17</v>
      </c>
      <c r="C119" s="41" t="s">
        <v>22</v>
      </c>
      <c r="D119" s="36">
        <f>'v 17'!$D$17</f>
        <v>0</v>
      </c>
      <c r="E119" s="36">
        <f>'v 17'!$E$17</f>
        <v>0</v>
      </c>
      <c r="F119" s="133">
        <f t="shared" si="1"/>
        <v>0</v>
      </c>
      <c r="G119" s="210">
        <f>'v 17'!$L$17</f>
        <v>0.33333333333333331</v>
      </c>
      <c r="H119" s="34"/>
      <c r="I119" s="34" t="s">
        <v>24</v>
      </c>
      <c r="J119" s="36">
        <f>'v 23'!$D$19</f>
        <v>0</v>
      </c>
      <c r="K119" s="36">
        <f>'v 23'!$E$19</f>
        <v>0</v>
      </c>
    </row>
    <row r="120" spans="2:11" x14ac:dyDescent="0.2">
      <c r="B120" s="34"/>
      <c r="C120" s="38" t="s">
        <v>23</v>
      </c>
      <c r="D120" s="36">
        <f>'v 17'!$D$18</f>
        <v>0</v>
      </c>
      <c r="E120" s="36">
        <f>'v 17'!$E$18</f>
        <v>0</v>
      </c>
      <c r="F120" s="133">
        <f t="shared" si="1"/>
        <v>0</v>
      </c>
      <c r="G120" s="210">
        <f>'v 17'!$L$18</f>
        <v>0.33333333333333331</v>
      </c>
      <c r="H120" s="34"/>
      <c r="I120" s="34" t="s">
        <v>25</v>
      </c>
      <c r="J120" s="36">
        <f>'v 23'!$D$20</f>
        <v>0</v>
      </c>
      <c r="K120" s="36">
        <f>'v 23'!$E$20</f>
        <v>0</v>
      </c>
    </row>
    <row r="121" spans="2:11" x14ac:dyDescent="0.2">
      <c r="B121" s="34"/>
      <c r="C121" s="38" t="s">
        <v>24</v>
      </c>
      <c r="D121" s="36">
        <f>'v 17'!$D$19</f>
        <v>0</v>
      </c>
      <c r="E121" s="36">
        <f>'v 17'!$E$19</f>
        <v>0</v>
      </c>
      <c r="F121" s="133">
        <f t="shared" si="1"/>
        <v>0</v>
      </c>
      <c r="G121" s="210">
        <f>'v 17'!$L$19</f>
        <v>0.33333333333333331</v>
      </c>
      <c r="H121" s="34"/>
      <c r="I121" s="34" t="s">
        <v>18</v>
      </c>
      <c r="J121" s="36">
        <f>'v 23'!$D$21</f>
        <v>0</v>
      </c>
      <c r="K121" s="36">
        <f>'v 23'!$E$21</f>
        <v>0</v>
      </c>
    </row>
    <row r="122" spans="2:11" x14ac:dyDescent="0.2">
      <c r="B122" s="34"/>
      <c r="C122" s="38" t="s">
        <v>25</v>
      </c>
      <c r="D122" s="36">
        <f>'v 17'!$D$20</f>
        <v>0</v>
      </c>
      <c r="E122" s="36">
        <f>'v 17'!$E$20</f>
        <v>0</v>
      </c>
      <c r="F122" s="133">
        <f t="shared" si="1"/>
        <v>0</v>
      </c>
      <c r="G122" s="210">
        <f>'v 17'!$L$20</f>
        <v>0.33333333333333331</v>
      </c>
      <c r="H122" s="34">
        <v>24</v>
      </c>
      <c r="I122" s="34" t="s">
        <v>22</v>
      </c>
      <c r="J122" s="36">
        <f>'v 24'!$D$17</f>
        <v>0</v>
      </c>
      <c r="K122" s="36">
        <f>'v 24'!$E$17</f>
        <v>0</v>
      </c>
    </row>
    <row r="123" spans="2:11" x14ac:dyDescent="0.2">
      <c r="B123" s="34"/>
      <c r="C123" s="38" t="s">
        <v>18</v>
      </c>
      <c r="D123" s="36">
        <f>'v 17'!$D$21</f>
        <v>0</v>
      </c>
      <c r="E123" s="36">
        <f>'v 17'!$E$21</f>
        <v>0</v>
      </c>
      <c r="F123" s="133">
        <f t="shared" si="1"/>
        <v>0</v>
      </c>
      <c r="G123" s="210">
        <f>'v 17'!$L$21</f>
        <v>0.33333333333333331</v>
      </c>
      <c r="H123" s="34"/>
      <c r="I123" s="34" t="s">
        <v>23</v>
      </c>
      <c r="J123" s="36">
        <f>'v 24'!$D$18</f>
        <v>0</v>
      </c>
      <c r="K123" s="36">
        <f>'v 24'!$E$18</f>
        <v>0</v>
      </c>
    </row>
    <row r="124" spans="2:11" x14ac:dyDescent="0.2">
      <c r="B124" s="34"/>
      <c r="C124" s="38" t="s">
        <v>19</v>
      </c>
      <c r="D124" s="36">
        <f>'v 17'!$D$22</f>
        <v>0</v>
      </c>
      <c r="E124" s="36">
        <f>'v 17'!$E$22</f>
        <v>0</v>
      </c>
      <c r="F124" s="133">
        <f t="shared" si="1"/>
        <v>0</v>
      </c>
      <c r="G124" s="210">
        <f>'v 17'!$L$22</f>
        <v>0</v>
      </c>
      <c r="H124" s="34"/>
      <c r="I124" s="34" t="s">
        <v>24</v>
      </c>
      <c r="J124" s="36">
        <f>'v 24'!$D$19</f>
        <v>0</v>
      </c>
      <c r="K124" s="36">
        <f>'v 24'!$E$19</f>
        <v>0</v>
      </c>
    </row>
    <row r="125" spans="2:11" x14ac:dyDescent="0.2">
      <c r="B125" s="34"/>
      <c r="C125" s="39" t="s">
        <v>20</v>
      </c>
      <c r="D125" s="36">
        <f>'v 17'!$D$23</f>
        <v>0</v>
      </c>
      <c r="E125" s="36">
        <f>'v 17'!$E$23</f>
        <v>0</v>
      </c>
      <c r="F125" s="133">
        <f t="shared" si="1"/>
        <v>0</v>
      </c>
      <c r="G125" s="210">
        <f>'v 17'!$L$23</f>
        <v>0</v>
      </c>
      <c r="H125" s="34"/>
      <c r="I125" s="34" t="s">
        <v>25</v>
      </c>
      <c r="J125" s="36">
        <f>'v 24'!$D$20</f>
        <v>0</v>
      </c>
      <c r="K125" s="36">
        <f>'v 24'!$E$20</f>
        <v>0</v>
      </c>
    </row>
    <row r="126" spans="2:11" x14ac:dyDescent="0.2">
      <c r="B126" s="37">
        <v>18</v>
      </c>
      <c r="C126" s="41" t="s">
        <v>22</v>
      </c>
      <c r="D126" s="36">
        <f>'v 18'!$D$17</f>
        <v>0</v>
      </c>
      <c r="E126" s="36">
        <f>'v 18'!$E$17</f>
        <v>0</v>
      </c>
      <c r="F126" s="133">
        <f t="shared" si="1"/>
        <v>0</v>
      </c>
      <c r="G126" s="210">
        <f>'v 18'!$L$17</f>
        <v>0.33333333333333331</v>
      </c>
      <c r="H126" s="34"/>
      <c r="I126" s="34" t="s">
        <v>18</v>
      </c>
      <c r="J126" s="36">
        <f>'v 24'!$D$21</f>
        <v>0</v>
      </c>
      <c r="K126" s="36">
        <f>'v 24'!$E$21</f>
        <v>0</v>
      </c>
    </row>
    <row r="127" spans="2:11" x14ac:dyDescent="0.2">
      <c r="B127" s="34"/>
      <c r="C127" s="38" t="s">
        <v>23</v>
      </c>
      <c r="D127" s="36">
        <f>'v 18'!$D$18</f>
        <v>0</v>
      </c>
      <c r="E127" s="36">
        <f>'v 18'!$E$18</f>
        <v>0</v>
      </c>
      <c r="F127" s="133">
        <f t="shared" si="1"/>
        <v>0</v>
      </c>
      <c r="G127" s="210">
        <f>'v 18'!$L$18</f>
        <v>0.33333333333333331</v>
      </c>
      <c r="H127" s="34">
        <v>25</v>
      </c>
      <c r="I127" s="34" t="s">
        <v>22</v>
      </c>
      <c r="J127" s="36">
        <f>'v 25'!$D$17</f>
        <v>0</v>
      </c>
      <c r="K127" s="36">
        <f>'v 25'!$E$17</f>
        <v>0</v>
      </c>
    </row>
    <row r="128" spans="2:11" x14ac:dyDescent="0.2">
      <c r="B128" s="34"/>
      <c r="C128" s="38" t="s">
        <v>24</v>
      </c>
      <c r="D128" s="36">
        <f>'v 18'!$D$19</f>
        <v>0</v>
      </c>
      <c r="E128" s="36">
        <f>'v 18'!$E$19</f>
        <v>0</v>
      </c>
      <c r="F128" s="133">
        <f t="shared" si="1"/>
        <v>0</v>
      </c>
      <c r="G128" s="210">
        <f>'v 18'!$L$19</f>
        <v>0.33333333333333331</v>
      </c>
      <c r="H128" s="34"/>
      <c r="I128" s="34" t="s">
        <v>23</v>
      </c>
      <c r="J128" s="36">
        <f>'v 25'!$D$18</f>
        <v>0</v>
      </c>
      <c r="K128" s="36">
        <f>'v 25'!$E$18</f>
        <v>0</v>
      </c>
    </row>
    <row r="129" spans="2:11" x14ac:dyDescent="0.2">
      <c r="B129" s="34"/>
      <c r="C129" s="38" t="s">
        <v>25</v>
      </c>
      <c r="D129" s="36">
        <f>'v 18'!$D$20</f>
        <v>0</v>
      </c>
      <c r="E129" s="36">
        <f>'v 18'!$E$20</f>
        <v>0</v>
      </c>
      <c r="F129" s="133">
        <f t="shared" si="1"/>
        <v>0</v>
      </c>
      <c r="G129" s="210">
        <f>'v 18'!$L$20</f>
        <v>0.16666666666666666</v>
      </c>
      <c r="H129" s="34"/>
      <c r="I129" s="34" t="s">
        <v>24</v>
      </c>
      <c r="J129" s="36">
        <f>'v 25'!$D$19</f>
        <v>0</v>
      </c>
      <c r="K129" s="36">
        <f>'v 25'!$E$19</f>
        <v>0</v>
      </c>
    </row>
    <row r="130" spans="2:11" x14ac:dyDescent="0.2">
      <c r="B130" s="34"/>
      <c r="C130" s="38" t="s">
        <v>18</v>
      </c>
      <c r="D130" s="36">
        <f>'v 18'!$D$21</f>
        <v>0</v>
      </c>
      <c r="E130" s="36">
        <f>'v 18'!$E$21</f>
        <v>0</v>
      </c>
      <c r="F130" s="133">
        <f t="shared" si="1"/>
        <v>0</v>
      </c>
      <c r="G130" s="210">
        <f>'v 18'!$L$21</f>
        <v>0</v>
      </c>
      <c r="H130" s="34"/>
      <c r="I130" s="34" t="s">
        <v>25</v>
      </c>
      <c r="J130" s="36">
        <f>'v 25'!$D$20</f>
        <v>0</v>
      </c>
      <c r="K130" s="36">
        <f>'v 25'!$E$20</f>
        <v>0</v>
      </c>
    </row>
    <row r="131" spans="2:11" x14ac:dyDescent="0.2">
      <c r="B131" s="34"/>
      <c r="C131" s="38" t="s">
        <v>19</v>
      </c>
      <c r="D131" s="36">
        <f>'v 18'!$D$22</f>
        <v>0</v>
      </c>
      <c r="E131" s="36">
        <f>'v 18'!$E$22</f>
        <v>0</v>
      </c>
      <c r="F131" s="133">
        <f t="shared" si="1"/>
        <v>0</v>
      </c>
      <c r="G131" s="210">
        <f>'v 18'!$L$22</f>
        <v>0</v>
      </c>
      <c r="H131" s="34"/>
      <c r="I131" s="34" t="s">
        <v>18</v>
      </c>
      <c r="J131" s="36">
        <f>'v 25'!$D$21</f>
        <v>0</v>
      </c>
      <c r="K131" s="36">
        <f>'v 25'!$E$21</f>
        <v>0</v>
      </c>
    </row>
    <row r="132" spans="2:11" x14ac:dyDescent="0.2">
      <c r="B132" s="34"/>
      <c r="C132" s="39" t="s">
        <v>20</v>
      </c>
      <c r="D132" s="36">
        <f>'v 18'!$D$23</f>
        <v>0</v>
      </c>
      <c r="E132" s="36">
        <f>'v 18'!$E$23</f>
        <v>0</v>
      </c>
      <c r="F132" s="133">
        <f t="shared" si="1"/>
        <v>0</v>
      </c>
      <c r="G132" s="210">
        <f>'v 18'!$L$23</f>
        <v>0</v>
      </c>
      <c r="H132" s="34">
        <v>26</v>
      </c>
      <c r="I132" s="34" t="s">
        <v>22</v>
      </c>
      <c r="J132" s="36">
        <f>'v 26'!$D$17</f>
        <v>0</v>
      </c>
      <c r="K132" s="36">
        <f>'v 26'!$E$17</f>
        <v>0</v>
      </c>
    </row>
    <row r="133" spans="2:11" x14ac:dyDescent="0.2">
      <c r="B133" s="37">
        <v>19</v>
      </c>
      <c r="C133" s="41" t="s">
        <v>22</v>
      </c>
      <c r="D133" s="36">
        <f>'v 19'!$D$17</f>
        <v>0</v>
      </c>
      <c r="E133" s="36">
        <f>'v 19'!$E$17</f>
        <v>0</v>
      </c>
      <c r="F133" s="133">
        <f t="shared" si="1"/>
        <v>0</v>
      </c>
      <c r="G133" s="210">
        <f>'v 19'!$L$17</f>
        <v>0.33333333333333331</v>
      </c>
      <c r="H133" s="34"/>
      <c r="I133" s="34" t="s">
        <v>23</v>
      </c>
      <c r="J133" s="36">
        <f>'v 26'!$D$18</f>
        <v>0</v>
      </c>
      <c r="K133" s="36">
        <f>'v 26'!$E$18</f>
        <v>0</v>
      </c>
    </row>
    <row r="134" spans="2:11" x14ac:dyDescent="0.2">
      <c r="B134" s="34"/>
      <c r="C134" s="38" t="s">
        <v>23</v>
      </c>
      <c r="D134" s="36">
        <f>'v 19'!$D$18</f>
        <v>0</v>
      </c>
      <c r="E134" s="36">
        <f>'v 19'!$E$18</f>
        <v>0</v>
      </c>
      <c r="F134" s="133">
        <f t="shared" si="1"/>
        <v>0</v>
      </c>
      <c r="G134" s="210">
        <f>'v 19'!$L$18</f>
        <v>0.33333333333333331</v>
      </c>
      <c r="H134" s="34"/>
      <c r="I134" s="34" t="s">
        <v>24</v>
      </c>
      <c r="J134" s="36">
        <f>'v 26'!$D$19</f>
        <v>0</v>
      </c>
      <c r="K134" s="36">
        <f>'v 26'!$E$19</f>
        <v>0</v>
      </c>
    </row>
    <row r="135" spans="2:11" x14ac:dyDescent="0.2">
      <c r="B135" s="34"/>
      <c r="C135" s="38" t="s">
        <v>24</v>
      </c>
      <c r="D135" s="36">
        <f>'v 19'!$D$19</f>
        <v>0</v>
      </c>
      <c r="E135" s="36">
        <f>'v 19'!$E$19</f>
        <v>0</v>
      </c>
      <c r="F135" s="133">
        <f t="shared" si="1"/>
        <v>0</v>
      </c>
      <c r="G135" s="210">
        <f>'v 19'!$L$19</f>
        <v>0.33333333333333331</v>
      </c>
      <c r="H135" s="34"/>
      <c r="I135" s="34" t="s">
        <v>25</v>
      </c>
      <c r="J135" s="36">
        <f>'v 26'!$D$20</f>
        <v>0</v>
      </c>
      <c r="K135" s="36">
        <f>'v 26'!$E$20</f>
        <v>0</v>
      </c>
    </row>
    <row r="136" spans="2:11" x14ac:dyDescent="0.2">
      <c r="B136" s="34"/>
      <c r="C136" s="38" t="s">
        <v>25</v>
      </c>
      <c r="D136" s="36">
        <f>'v 19'!$D$20</f>
        <v>0</v>
      </c>
      <c r="E136" s="36">
        <f>'v 19'!$E$20</f>
        <v>0</v>
      </c>
      <c r="F136" s="133">
        <f t="shared" ref="F136:F199" si="2">E136-D136</f>
        <v>0</v>
      </c>
      <c r="G136" s="210">
        <f>'v 19'!$L$20</f>
        <v>0.33333333333333331</v>
      </c>
      <c r="H136" s="34"/>
      <c r="I136" s="34" t="s">
        <v>18</v>
      </c>
      <c r="J136" s="36">
        <f>'v 26'!$D$21</f>
        <v>0</v>
      </c>
      <c r="K136" s="36">
        <f>'v 26'!$E$21</f>
        <v>0</v>
      </c>
    </row>
    <row r="137" spans="2:11" x14ac:dyDescent="0.2">
      <c r="B137" s="34"/>
      <c r="C137" s="38" t="s">
        <v>18</v>
      </c>
      <c r="D137" s="36">
        <f>'v 19'!$D$21</f>
        <v>0</v>
      </c>
      <c r="E137" s="36">
        <f>'v 19'!$E$21</f>
        <v>0</v>
      </c>
      <c r="F137" s="133">
        <f t="shared" si="2"/>
        <v>0</v>
      </c>
      <c r="G137" s="210">
        <f>'v 19'!$L$21</f>
        <v>0.33333333333333331</v>
      </c>
      <c r="H137" s="34">
        <v>27</v>
      </c>
      <c r="I137" s="34" t="s">
        <v>22</v>
      </c>
      <c r="J137" s="36">
        <f>'v 27'!$D$17</f>
        <v>0</v>
      </c>
      <c r="K137" s="36">
        <f>'v 27'!$E$17</f>
        <v>0</v>
      </c>
    </row>
    <row r="138" spans="2:11" x14ac:dyDescent="0.2">
      <c r="B138" s="34"/>
      <c r="C138" s="38" t="s">
        <v>19</v>
      </c>
      <c r="D138" s="36">
        <f>'v 19'!$D$22</f>
        <v>0</v>
      </c>
      <c r="E138" s="36">
        <f>'v 19'!$E$22</f>
        <v>0</v>
      </c>
      <c r="F138" s="133">
        <f t="shared" si="2"/>
        <v>0</v>
      </c>
      <c r="G138" s="210">
        <f>'v 19'!$L$22</f>
        <v>0</v>
      </c>
      <c r="H138" s="34"/>
      <c r="I138" s="34" t="s">
        <v>23</v>
      </c>
      <c r="J138" s="36">
        <f>'v 27'!$D$18</f>
        <v>0</v>
      </c>
      <c r="K138" s="36">
        <f>'v 27'!$E$18</f>
        <v>0</v>
      </c>
    </row>
    <row r="139" spans="2:11" x14ac:dyDescent="0.2">
      <c r="B139" s="34"/>
      <c r="C139" s="39" t="s">
        <v>20</v>
      </c>
      <c r="D139" s="36">
        <f>'v 19'!$D$23</f>
        <v>0</v>
      </c>
      <c r="E139" s="36">
        <f>'v 19'!$E$23</f>
        <v>0</v>
      </c>
      <c r="F139" s="133">
        <f t="shared" si="2"/>
        <v>0</v>
      </c>
      <c r="G139" s="210">
        <f>'v 19'!$L$23</f>
        <v>0</v>
      </c>
      <c r="H139" s="34"/>
      <c r="I139" s="34" t="s">
        <v>24</v>
      </c>
      <c r="J139" s="36">
        <f>'v 27'!$D$19</f>
        <v>0</v>
      </c>
      <c r="K139" s="36">
        <f>'v 27'!$E$19</f>
        <v>0</v>
      </c>
    </row>
    <row r="140" spans="2:11" x14ac:dyDescent="0.2">
      <c r="B140" s="37">
        <v>20</v>
      </c>
      <c r="C140" s="41" t="s">
        <v>22</v>
      </c>
      <c r="D140" s="36">
        <f>'v 20'!$D$17</f>
        <v>0</v>
      </c>
      <c r="E140" s="36">
        <f>'v 20'!$E$17</f>
        <v>0</v>
      </c>
      <c r="F140" s="133">
        <f t="shared" si="2"/>
        <v>0</v>
      </c>
      <c r="G140" s="210">
        <f>'v 20'!$L$17</f>
        <v>0.33333333333333331</v>
      </c>
      <c r="H140" s="34"/>
      <c r="I140" s="34" t="s">
        <v>25</v>
      </c>
      <c r="J140" s="36">
        <f>'v 27'!$D$20</f>
        <v>0</v>
      </c>
      <c r="K140" s="36">
        <f>'v 27'!$E$20</f>
        <v>0</v>
      </c>
    </row>
    <row r="141" spans="2:11" x14ac:dyDescent="0.2">
      <c r="B141" s="34"/>
      <c r="C141" s="38" t="s">
        <v>23</v>
      </c>
      <c r="D141" s="36">
        <f>'v 20'!$D$18</f>
        <v>0</v>
      </c>
      <c r="E141" s="36">
        <f>'v 20'!$E$18</f>
        <v>0</v>
      </c>
      <c r="F141" s="133">
        <f t="shared" si="2"/>
        <v>0</v>
      </c>
      <c r="G141" s="210">
        <f>'v 20'!$L$18</f>
        <v>0.33333333333333331</v>
      </c>
      <c r="H141" s="34"/>
      <c r="I141" s="34" t="s">
        <v>18</v>
      </c>
      <c r="J141" s="36">
        <f>'v 27'!$D$21</f>
        <v>0</v>
      </c>
      <c r="K141" s="36">
        <f>'v 27'!$E$21</f>
        <v>0</v>
      </c>
    </row>
    <row r="142" spans="2:11" x14ac:dyDescent="0.2">
      <c r="B142" s="34"/>
      <c r="C142" s="38" t="s">
        <v>24</v>
      </c>
      <c r="D142" s="36">
        <f>'v 20'!$D$19</f>
        <v>0</v>
      </c>
      <c r="E142" s="36">
        <f>'v 20'!$E$19</f>
        <v>0</v>
      </c>
      <c r="F142" s="133">
        <f t="shared" si="2"/>
        <v>0</v>
      </c>
      <c r="G142" s="210">
        <f>'v 20'!$L$19</f>
        <v>0.33333333333333331</v>
      </c>
      <c r="H142" s="34">
        <v>28</v>
      </c>
      <c r="I142" s="34" t="s">
        <v>22</v>
      </c>
      <c r="J142" s="36">
        <f>'v 28'!$D$17</f>
        <v>0</v>
      </c>
      <c r="K142" s="36">
        <f>'v 28'!$E$17</f>
        <v>0</v>
      </c>
    </row>
    <row r="143" spans="2:11" x14ac:dyDescent="0.2">
      <c r="B143" s="34"/>
      <c r="C143" s="38" t="s">
        <v>25</v>
      </c>
      <c r="D143" s="36">
        <f>'v 20'!$D$20</f>
        <v>0</v>
      </c>
      <c r="E143" s="36">
        <f>'v 20'!$E$20</f>
        <v>0</v>
      </c>
      <c r="F143" s="133">
        <f t="shared" si="2"/>
        <v>0</v>
      </c>
      <c r="G143" s="210">
        <f>'v 20'!$L$20</f>
        <v>0</v>
      </c>
      <c r="H143" s="34"/>
      <c r="I143" s="34" t="s">
        <v>23</v>
      </c>
      <c r="J143" s="36">
        <f>'v 28'!$D$18</f>
        <v>0</v>
      </c>
      <c r="K143" s="36">
        <f>'v 28'!$E$18</f>
        <v>0</v>
      </c>
    </row>
    <row r="144" spans="2:11" x14ac:dyDescent="0.2">
      <c r="B144" s="34"/>
      <c r="C144" s="38" t="s">
        <v>18</v>
      </c>
      <c r="D144" s="36">
        <f>'v 20'!$D$21</f>
        <v>0</v>
      </c>
      <c r="E144" s="36">
        <f>'v 20'!$E$21</f>
        <v>0</v>
      </c>
      <c r="F144" s="133">
        <f t="shared" si="2"/>
        <v>0</v>
      </c>
      <c r="G144" s="210">
        <f>'v 20'!$L$21</f>
        <v>0</v>
      </c>
      <c r="H144" s="34"/>
      <c r="I144" s="34" t="s">
        <v>24</v>
      </c>
      <c r="J144" s="36">
        <f>'v 28'!$D$19</f>
        <v>0</v>
      </c>
      <c r="K144" s="36">
        <f>'v 28'!$E$19</f>
        <v>0</v>
      </c>
    </row>
    <row r="145" spans="2:11" x14ac:dyDescent="0.2">
      <c r="B145" s="34"/>
      <c r="C145" s="38" t="s">
        <v>19</v>
      </c>
      <c r="D145" s="36">
        <f>'v 20'!$D$22</f>
        <v>0</v>
      </c>
      <c r="E145" s="36">
        <f>'v 20'!$E$22</f>
        <v>0</v>
      </c>
      <c r="F145" s="133">
        <f t="shared" si="2"/>
        <v>0</v>
      </c>
      <c r="G145" s="210">
        <f>'v 20'!$L$22</f>
        <v>0</v>
      </c>
      <c r="H145" s="34"/>
      <c r="I145" s="34" t="s">
        <v>25</v>
      </c>
      <c r="J145" s="36">
        <f>'v 28'!$D$20</f>
        <v>0</v>
      </c>
      <c r="K145" s="36">
        <f>'v 28'!$E$20</f>
        <v>0</v>
      </c>
    </row>
    <row r="146" spans="2:11" x14ac:dyDescent="0.2">
      <c r="B146" s="34"/>
      <c r="C146" s="39" t="s">
        <v>20</v>
      </c>
      <c r="D146" s="36">
        <f>'v 20'!$D$23</f>
        <v>0</v>
      </c>
      <c r="E146" s="36">
        <f>'v 20'!$E$23</f>
        <v>0</v>
      </c>
      <c r="F146" s="133">
        <f t="shared" si="2"/>
        <v>0</v>
      </c>
      <c r="G146" s="210">
        <f>'v 20'!$L$23</f>
        <v>0</v>
      </c>
      <c r="H146" s="34"/>
      <c r="I146" s="34" t="s">
        <v>18</v>
      </c>
      <c r="J146" s="36">
        <f>'v 28'!$D$21</f>
        <v>0</v>
      </c>
      <c r="K146" s="36">
        <f>'v 28'!$E$21</f>
        <v>0</v>
      </c>
    </row>
    <row r="147" spans="2:11" x14ac:dyDescent="0.2">
      <c r="B147" s="37">
        <v>21</v>
      </c>
      <c r="C147" s="41" t="s">
        <v>22</v>
      </c>
      <c r="D147" s="36">
        <f>'v 21'!$D$17</f>
        <v>0</v>
      </c>
      <c r="E147" s="36">
        <f>'v 21'!$E$17</f>
        <v>0</v>
      </c>
      <c r="F147" s="133">
        <f t="shared" si="2"/>
        <v>0</v>
      </c>
      <c r="G147" s="210">
        <f>'v 21'!$L$17</f>
        <v>0.33333333333333331</v>
      </c>
      <c r="H147" s="34">
        <v>29</v>
      </c>
      <c r="I147" s="34" t="s">
        <v>22</v>
      </c>
      <c r="J147" s="36">
        <f>'v 29'!$D$17</f>
        <v>0</v>
      </c>
      <c r="K147" s="36">
        <f>'v 29'!$E$17</f>
        <v>0</v>
      </c>
    </row>
    <row r="148" spans="2:11" x14ac:dyDescent="0.2">
      <c r="B148" s="34"/>
      <c r="C148" s="38" t="s">
        <v>23</v>
      </c>
      <c r="D148" s="36">
        <f>'v 21'!$D$18</f>
        <v>0</v>
      </c>
      <c r="E148" s="36">
        <f>'v 21'!$E$18</f>
        <v>0</v>
      </c>
      <c r="F148" s="133">
        <f t="shared" si="2"/>
        <v>0</v>
      </c>
      <c r="G148" s="210">
        <f>'v 21'!$L$18</f>
        <v>0.33333333333333331</v>
      </c>
      <c r="H148" s="34"/>
      <c r="I148" s="34" t="s">
        <v>23</v>
      </c>
      <c r="J148" s="36">
        <f>'v 29'!$D$18</f>
        <v>0</v>
      </c>
      <c r="K148" s="36">
        <f>'v 29'!$E$18</f>
        <v>0</v>
      </c>
    </row>
    <row r="149" spans="2:11" x14ac:dyDescent="0.2">
      <c r="B149" s="34"/>
      <c r="C149" s="38" t="s">
        <v>24</v>
      </c>
      <c r="D149" s="36">
        <f>'v 21'!$D$19</f>
        <v>0</v>
      </c>
      <c r="E149" s="36">
        <f>'v 21'!$E$19</f>
        <v>0</v>
      </c>
      <c r="F149" s="133">
        <f t="shared" si="2"/>
        <v>0</v>
      </c>
      <c r="G149" s="210">
        <f>'v 21'!$L$19</f>
        <v>0.33333333333333331</v>
      </c>
      <c r="H149" s="34"/>
      <c r="I149" s="34" t="s">
        <v>24</v>
      </c>
      <c r="J149" s="36">
        <f>'v 29'!$D$19</f>
        <v>0</v>
      </c>
      <c r="K149" s="36">
        <f>'v 29'!$E$19</f>
        <v>0</v>
      </c>
    </row>
    <row r="150" spans="2:11" x14ac:dyDescent="0.2">
      <c r="B150" s="34"/>
      <c r="C150" s="38" t="s">
        <v>25</v>
      </c>
      <c r="D150" s="36">
        <f>'v 21'!$D$20</f>
        <v>0</v>
      </c>
      <c r="E150" s="36">
        <f>'v 21'!$E$20</f>
        <v>0</v>
      </c>
      <c r="F150" s="133">
        <f t="shared" si="2"/>
        <v>0</v>
      </c>
      <c r="G150" s="210">
        <f>'v 21'!$L$20</f>
        <v>0.33333333333333331</v>
      </c>
      <c r="H150" s="34"/>
      <c r="I150" s="34" t="s">
        <v>25</v>
      </c>
      <c r="J150" s="36">
        <f>'v 29'!$D$20</f>
        <v>0</v>
      </c>
      <c r="K150" s="36">
        <f>'v 29'!$E$20</f>
        <v>0</v>
      </c>
    </row>
    <row r="151" spans="2:11" x14ac:dyDescent="0.2">
      <c r="B151" s="34"/>
      <c r="C151" s="38" t="s">
        <v>18</v>
      </c>
      <c r="D151" s="36">
        <f>'v 21'!$D$21</f>
        <v>0</v>
      </c>
      <c r="E151" s="36">
        <f>'v 21'!$E$21</f>
        <v>0</v>
      </c>
      <c r="F151" s="133">
        <f t="shared" si="2"/>
        <v>0</v>
      </c>
      <c r="G151" s="210">
        <f>'v 21'!$L$21</f>
        <v>0.33333333333333331</v>
      </c>
      <c r="H151" s="34"/>
      <c r="I151" s="34" t="s">
        <v>18</v>
      </c>
      <c r="J151" s="36">
        <f>'v 29'!$D$21</f>
        <v>0</v>
      </c>
      <c r="K151" s="36">
        <f>'v 29'!$E$21</f>
        <v>0</v>
      </c>
    </row>
    <row r="152" spans="2:11" x14ac:dyDescent="0.2">
      <c r="B152" s="34"/>
      <c r="C152" s="38" t="s">
        <v>19</v>
      </c>
      <c r="D152" s="36">
        <f>'v 21'!$D$22</f>
        <v>0</v>
      </c>
      <c r="E152" s="36">
        <f>'v 21'!$E$22</f>
        <v>0</v>
      </c>
      <c r="F152" s="133">
        <f t="shared" si="2"/>
        <v>0</v>
      </c>
      <c r="G152" s="210">
        <f>'v 21'!$L$22</f>
        <v>0</v>
      </c>
      <c r="H152" s="34">
        <v>30</v>
      </c>
      <c r="I152" s="34" t="s">
        <v>22</v>
      </c>
      <c r="J152" s="36">
        <f>'v 30'!$D$17</f>
        <v>0</v>
      </c>
      <c r="K152" s="36">
        <f>'v 30'!$E$17</f>
        <v>0</v>
      </c>
    </row>
    <row r="153" spans="2:11" x14ac:dyDescent="0.2">
      <c r="B153" s="34"/>
      <c r="C153" s="39" t="s">
        <v>20</v>
      </c>
      <c r="D153" s="36">
        <f>'v 21'!$D$23</f>
        <v>0</v>
      </c>
      <c r="E153" s="36">
        <f>'v 21'!$E$23</f>
        <v>0</v>
      </c>
      <c r="F153" s="133">
        <f t="shared" si="2"/>
        <v>0</v>
      </c>
      <c r="G153" s="210">
        <f>'v 21'!$L$23</f>
        <v>0</v>
      </c>
      <c r="H153" s="34"/>
      <c r="I153" s="34" t="s">
        <v>23</v>
      </c>
      <c r="J153" s="36">
        <f>'v 30'!$D$18</f>
        <v>0</v>
      </c>
      <c r="K153" s="36">
        <f>'v 30'!$E$18</f>
        <v>0</v>
      </c>
    </row>
    <row r="154" spans="2:11" x14ac:dyDescent="0.2">
      <c r="B154" s="37">
        <v>22</v>
      </c>
      <c r="C154" s="41" t="s">
        <v>22</v>
      </c>
      <c r="D154" s="36">
        <f>'v 22'!$D$17</f>
        <v>0</v>
      </c>
      <c r="E154" s="36">
        <f>'v 22'!$E$17</f>
        <v>0</v>
      </c>
      <c r="F154" s="133">
        <f t="shared" si="2"/>
        <v>0</v>
      </c>
      <c r="G154" s="210">
        <f>'v 22'!$L$17</f>
        <v>0.33333333333333331</v>
      </c>
      <c r="H154" s="34"/>
      <c r="I154" s="34" t="s">
        <v>24</v>
      </c>
      <c r="J154" s="36">
        <f>'v 30'!$D$19</f>
        <v>0</v>
      </c>
      <c r="K154" s="36">
        <f>'v 30'!$E$19</f>
        <v>0</v>
      </c>
    </row>
    <row r="155" spans="2:11" x14ac:dyDescent="0.2">
      <c r="B155" s="34"/>
      <c r="C155" s="38" t="s">
        <v>23</v>
      </c>
      <c r="D155" s="36">
        <f>'v 22'!$D$18</f>
        <v>0</v>
      </c>
      <c r="E155" s="36">
        <f>'v 22'!$E$18</f>
        <v>0</v>
      </c>
      <c r="F155" s="133">
        <f t="shared" si="2"/>
        <v>0</v>
      </c>
      <c r="G155" s="210">
        <f>'v 22'!$L$18</f>
        <v>0.33333333333333331</v>
      </c>
      <c r="H155" s="34"/>
      <c r="I155" s="34" t="s">
        <v>25</v>
      </c>
      <c r="J155" s="36">
        <f>'v 30'!$D$20</f>
        <v>0</v>
      </c>
      <c r="K155" s="36">
        <f>'v 30'!$E$20</f>
        <v>0</v>
      </c>
    </row>
    <row r="156" spans="2:11" x14ac:dyDescent="0.2">
      <c r="B156" s="34"/>
      <c r="C156" s="38" t="s">
        <v>24</v>
      </c>
      <c r="D156" s="36">
        <f>'v 22'!$D$19</f>
        <v>0</v>
      </c>
      <c r="E156" s="36">
        <f>'v 22'!$E$19</f>
        <v>0</v>
      </c>
      <c r="F156" s="133">
        <f t="shared" si="2"/>
        <v>0</v>
      </c>
      <c r="G156" s="210">
        <f>'v 22'!$L$19</f>
        <v>0.33333333333333331</v>
      </c>
      <c r="H156" s="34"/>
      <c r="I156" s="34" t="s">
        <v>18</v>
      </c>
      <c r="J156" s="36">
        <f>'v 30'!$D$21</f>
        <v>0</v>
      </c>
      <c r="K156" s="36">
        <f>'v 30'!$E$21</f>
        <v>0</v>
      </c>
    </row>
    <row r="157" spans="2:11" x14ac:dyDescent="0.2">
      <c r="B157" s="34"/>
      <c r="C157" s="38" t="s">
        <v>25</v>
      </c>
      <c r="D157" s="36">
        <f>'v 22'!$D$20</f>
        <v>0</v>
      </c>
      <c r="E157" s="36">
        <f>'v 22'!$E$20</f>
        <v>0</v>
      </c>
      <c r="F157" s="133">
        <f t="shared" si="2"/>
        <v>0</v>
      </c>
      <c r="G157" s="210">
        <f>'v 22'!$L$20</f>
        <v>0.33333333333333331</v>
      </c>
      <c r="H157" s="34">
        <v>31</v>
      </c>
      <c r="I157" s="34" t="s">
        <v>22</v>
      </c>
      <c r="J157" s="36">
        <f>'v 31'!$D$17</f>
        <v>0</v>
      </c>
      <c r="K157" s="36">
        <f>'v 31'!$E$17</f>
        <v>0</v>
      </c>
    </row>
    <row r="158" spans="2:11" x14ac:dyDescent="0.2">
      <c r="B158" s="34"/>
      <c r="C158" s="38" t="s">
        <v>18</v>
      </c>
      <c r="D158" s="36">
        <f>'v 22'!$D$21</f>
        <v>0</v>
      </c>
      <c r="E158" s="36">
        <f>'v 22'!$E$21</f>
        <v>0</v>
      </c>
      <c r="F158" s="133">
        <f t="shared" si="2"/>
        <v>0</v>
      </c>
      <c r="G158" s="210">
        <f>'v 22'!$L$21</f>
        <v>0.33333333333333331</v>
      </c>
      <c r="H158" s="34"/>
      <c r="I158" s="34" t="s">
        <v>23</v>
      </c>
      <c r="J158" s="36">
        <f>'v 31'!$D$18</f>
        <v>0</v>
      </c>
      <c r="K158" s="36">
        <f>'v 31'!$E$18</f>
        <v>0</v>
      </c>
    </row>
    <row r="159" spans="2:11" x14ac:dyDescent="0.2">
      <c r="B159" s="34"/>
      <c r="C159" s="38" t="s">
        <v>19</v>
      </c>
      <c r="D159" s="36">
        <f>'v 22'!$D$22</f>
        <v>0</v>
      </c>
      <c r="E159" s="36">
        <f>'v 22'!$E$22</f>
        <v>0</v>
      </c>
      <c r="F159" s="133">
        <f t="shared" si="2"/>
        <v>0</v>
      </c>
      <c r="G159" s="210">
        <f>'v 22'!$L$22</f>
        <v>0</v>
      </c>
      <c r="H159" s="34"/>
      <c r="I159" s="34" t="s">
        <v>24</v>
      </c>
      <c r="J159" s="36">
        <f>'v 31'!$D$19</f>
        <v>0</v>
      </c>
      <c r="K159" s="36">
        <f>'v 31'!$E$19</f>
        <v>0</v>
      </c>
    </row>
    <row r="160" spans="2:11" x14ac:dyDescent="0.2">
      <c r="B160" s="34"/>
      <c r="C160" s="39" t="s">
        <v>20</v>
      </c>
      <c r="D160" s="36">
        <f>'v 22'!$D$23</f>
        <v>0</v>
      </c>
      <c r="E160" s="36">
        <f>'v 22'!$E$23</f>
        <v>0</v>
      </c>
      <c r="F160" s="133">
        <f t="shared" si="2"/>
        <v>0</v>
      </c>
      <c r="G160" s="210">
        <f>'v 22'!$L$23</f>
        <v>0</v>
      </c>
      <c r="H160" s="34"/>
      <c r="I160" s="34" t="s">
        <v>25</v>
      </c>
      <c r="J160" s="36">
        <f>'v 31'!$D$20</f>
        <v>0</v>
      </c>
      <c r="K160" s="36">
        <f>'v 31'!$E$20</f>
        <v>0</v>
      </c>
    </row>
    <row r="161" spans="2:11" x14ac:dyDescent="0.2">
      <c r="B161" s="37">
        <v>23</v>
      </c>
      <c r="C161" s="41" t="s">
        <v>22</v>
      </c>
      <c r="D161" s="36">
        <f>'v 23'!$D$17</f>
        <v>0</v>
      </c>
      <c r="E161" s="36">
        <f>'v 23'!$E$17</f>
        <v>0</v>
      </c>
      <c r="F161" s="133">
        <f t="shared" si="2"/>
        <v>0</v>
      </c>
      <c r="G161" s="210">
        <f>'v 23'!$L$17</f>
        <v>0.33333333333333331</v>
      </c>
      <c r="H161" s="34"/>
      <c r="I161" s="34" t="s">
        <v>18</v>
      </c>
      <c r="J161" s="36">
        <f>'v 31'!$D$21</f>
        <v>0</v>
      </c>
      <c r="K161" s="36">
        <f>'v 31'!$E$21</f>
        <v>0</v>
      </c>
    </row>
    <row r="162" spans="2:11" x14ac:dyDescent="0.2">
      <c r="B162" s="34"/>
      <c r="C162" s="38" t="s">
        <v>23</v>
      </c>
      <c r="D162" s="36">
        <f>'v 23'!$D$18</f>
        <v>0</v>
      </c>
      <c r="E162" s="36">
        <f>'v 23'!$E$18</f>
        <v>0</v>
      </c>
      <c r="F162" s="133">
        <f t="shared" si="2"/>
        <v>0</v>
      </c>
      <c r="G162" s="210">
        <f>'v 23'!$L$18</f>
        <v>0.33333333333333331</v>
      </c>
      <c r="H162" s="34">
        <v>32</v>
      </c>
      <c r="I162" s="34" t="s">
        <v>22</v>
      </c>
      <c r="J162" s="36">
        <f>'v 32'!$D$17</f>
        <v>0</v>
      </c>
      <c r="K162" s="36">
        <f>'v 32'!$E$17</f>
        <v>0</v>
      </c>
    </row>
    <row r="163" spans="2:11" x14ac:dyDescent="0.2">
      <c r="B163" s="34"/>
      <c r="C163" s="38" t="s">
        <v>24</v>
      </c>
      <c r="D163" s="36">
        <f>'v 23'!$D$19</f>
        <v>0</v>
      </c>
      <c r="E163" s="36">
        <f>'v 23'!$E$19</f>
        <v>0</v>
      </c>
      <c r="F163" s="133">
        <f t="shared" si="2"/>
        <v>0</v>
      </c>
      <c r="G163" s="210">
        <f>'v 23'!$L$19</f>
        <v>0.33333333333333331</v>
      </c>
      <c r="H163" s="34"/>
      <c r="I163" s="34" t="s">
        <v>23</v>
      </c>
      <c r="J163" s="36">
        <f>'v 32'!$D$18</f>
        <v>0</v>
      </c>
      <c r="K163" s="36">
        <f>'v 32'!$E$18</f>
        <v>0</v>
      </c>
    </row>
    <row r="164" spans="2:11" x14ac:dyDescent="0.2">
      <c r="B164" s="34"/>
      <c r="C164" s="38" t="s">
        <v>25</v>
      </c>
      <c r="D164" s="36">
        <f>'v 23'!$D$20</f>
        <v>0</v>
      </c>
      <c r="E164" s="36">
        <f>'v 23'!$E$20</f>
        <v>0</v>
      </c>
      <c r="F164" s="133">
        <f t="shared" si="2"/>
        <v>0</v>
      </c>
      <c r="G164" s="210">
        <f>'v 23'!$L$20</f>
        <v>0.33333333333333331</v>
      </c>
      <c r="H164" s="34"/>
      <c r="I164" s="34" t="s">
        <v>24</v>
      </c>
      <c r="J164" s="36">
        <f>'v 32'!$D$19</f>
        <v>0</v>
      </c>
      <c r="K164" s="36">
        <f>'v 32'!$E$19</f>
        <v>0</v>
      </c>
    </row>
    <row r="165" spans="2:11" x14ac:dyDescent="0.2">
      <c r="B165" s="34"/>
      <c r="C165" s="38" t="s">
        <v>18</v>
      </c>
      <c r="D165" s="36">
        <f>'v 23'!$D$21</f>
        <v>0</v>
      </c>
      <c r="E165" s="36">
        <f>'v 23'!$E$21</f>
        <v>0</v>
      </c>
      <c r="F165" s="133">
        <f t="shared" si="2"/>
        <v>0</v>
      </c>
      <c r="G165" s="210">
        <f>'v 23'!$L$21</f>
        <v>0.33333333333333331</v>
      </c>
      <c r="H165" s="34"/>
      <c r="I165" s="34" t="s">
        <v>25</v>
      </c>
      <c r="J165" s="36">
        <f>'v 32'!$D$20</f>
        <v>0</v>
      </c>
      <c r="K165" s="36">
        <f>'v 32'!$E$20</f>
        <v>0</v>
      </c>
    </row>
    <row r="166" spans="2:11" x14ac:dyDescent="0.2">
      <c r="B166" s="34"/>
      <c r="C166" s="38" t="s">
        <v>19</v>
      </c>
      <c r="D166" s="36">
        <f>'v 23'!$D$22</f>
        <v>0</v>
      </c>
      <c r="E166" s="36">
        <f>'v 23'!$E$22</f>
        <v>0</v>
      </c>
      <c r="F166" s="133">
        <f t="shared" si="2"/>
        <v>0</v>
      </c>
      <c r="G166" s="210">
        <f>'v 23'!$L$22</f>
        <v>0</v>
      </c>
      <c r="H166" s="34"/>
      <c r="I166" s="34" t="s">
        <v>18</v>
      </c>
      <c r="J166" s="36">
        <f>'v 32'!$D$21</f>
        <v>0</v>
      </c>
      <c r="K166" s="36">
        <f>'v 32'!$E$21</f>
        <v>0</v>
      </c>
    </row>
    <row r="167" spans="2:11" x14ac:dyDescent="0.2">
      <c r="B167" s="34"/>
      <c r="C167" s="39" t="s">
        <v>20</v>
      </c>
      <c r="D167" s="36">
        <f>'v 23'!$D$23</f>
        <v>0</v>
      </c>
      <c r="E167" s="36">
        <f>'v 23'!$E$23</f>
        <v>0</v>
      </c>
      <c r="F167" s="133">
        <f t="shared" si="2"/>
        <v>0</v>
      </c>
      <c r="G167" s="210">
        <f>'v 23'!$L$23</f>
        <v>0</v>
      </c>
      <c r="H167" s="34">
        <v>33</v>
      </c>
      <c r="I167" s="34" t="s">
        <v>22</v>
      </c>
      <c r="J167" s="36">
        <f>'v 33'!$D$17</f>
        <v>0</v>
      </c>
      <c r="K167" s="36">
        <f>'v 33'!$E$17</f>
        <v>0</v>
      </c>
    </row>
    <row r="168" spans="2:11" x14ac:dyDescent="0.2">
      <c r="B168" s="37">
        <v>24</v>
      </c>
      <c r="C168" s="41" t="s">
        <v>22</v>
      </c>
      <c r="D168" s="36">
        <f>'v 24'!$D$17</f>
        <v>0</v>
      </c>
      <c r="E168" s="36">
        <f>'v 24'!$E$17</f>
        <v>0</v>
      </c>
      <c r="F168" s="133">
        <f t="shared" si="2"/>
        <v>0</v>
      </c>
      <c r="G168" s="210">
        <f>'v 24'!$L$17</f>
        <v>0.33333333333333331</v>
      </c>
      <c r="H168" s="34"/>
      <c r="I168" s="34" t="s">
        <v>23</v>
      </c>
      <c r="J168" s="36">
        <f>'v 33'!$D$18</f>
        <v>0</v>
      </c>
      <c r="K168" s="36">
        <f>'v 33'!$E$18</f>
        <v>0</v>
      </c>
    </row>
    <row r="169" spans="2:11" x14ac:dyDescent="0.2">
      <c r="B169" s="34"/>
      <c r="C169" s="38" t="s">
        <v>23</v>
      </c>
      <c r="D169" s="36">
        <f>'v 24'!$D$18</f>
        <v>0</v>
      </c>
      <c r="E169" s="36">
        <f>'v 24'!$E$18</f>
        <v>0</v>
      </c>
      <c r="F169" s="133">
        <f t="shared" si="2"/>
        <v>0</v>
      </c>
      <c r="G169" s="210">
        <f>'v 24'!$L$18</f>
        <v>0.33333333333333331</v>
      </c>
      <c r="H169" s="34"/>
      <c r="I169" s="34" t="s">
        <v>24</v>
      </c>
      <c r="J169" s="36">
        <f>'v 33'!$D$19</f>
        <v>0</v>
      </c>
      <c r="K169" s="36">
        <f>'v 33'!$E$19</f>
        <v>0</v>
      </c>
    </row>
    <row r="170" spans="2:11" x14ac:dyDescent="0.2">
      <c r="B170" s="34"/>
      <c r="C170" s="38" t="s">
        <v>24</v>
      </c>
      <c r="D170" s="36">
        <f>'v 24'!$D$19</f>
        <v>0</v>
      </c>
      <c r="E170" s="36">
        <f>'v 24'!$E$19</f>
        <v>0</v>
      </c>
      <c r="F170" s="133">
        <f t="shared" si="2"/>
        <v>0</v>
      </c>
      <c r="G170" s="210">
        <f>'v 24'!$L$19</f>
        <v>0.33333333333333331</v>
      </c>
      <c r="H170" s="34"/>
      <c r="I170" s="34" t="s">
        <v>25</v>
      </c>
      <c r="J170" s="36">
        <f>'v 33'!$D$20</f>
        <v>0</v>
      </c>
      <c r="K170" s="36">
        <f>'v 33'!$E$20</f>
        <v>0</v>
      </c>
    </row>
    <row r="171" spans="2:11" x14ac:dyDescent="0.2">
      <c r="B171" s="34"/>
      <c r="C171" s="38" t="s">
        <v>25</v>
      </c>
      <c r="D171" s="36">
        <f>'v 24'!$D$20</f>
        <v>0</v>
      </c>
      <c r="E171" s="36">
        <f>'v 24'!$E$20</f>
        <v>0</v>
      </c>
      <c r="F171" s="133">
        <f t="shared" si="2"/>
        <v>0</v>
      </c>
      <c r="G171" s="210">
        <f>'v 24'!$L$20</f>
        <v>0.33333333333333331</v>
      </c>
      <c r="H171" s="34"/>
      <c r="I171" s="34" t="s">
        <v>18</v>
      </c>
      <c r="J171" s="36">
        <f>'v 33'!$D$21</f>
        <v>0</v>
      </c>
      <c r="K171" s="36">
        <f>'v 33'!$E$21</f>
        <v>0</v>
      </c>
    </row>
    <row r="172" spans="2:11" x14ac:dyDescent="0.2">
      <c r="B172" s="34"/>
      <c r="C172" s="38" t="s">
        <v>18</v>
      </c>
      <c r="D172" s="36">
        <f>'v 24'!$D$21</f>
        <v>0</v>
      </c>
      <c r="E172" s="36">
        <f>'v 24'!$E$21</f>
        <v>0</v>
      </c>
      <c r="F172" s="133">
        <f t="shared" si="2"/>
        <v>0</v>
      </c>
      <c r="G172" s="210">
        <f>'v 24'!$L$21</f>
        <v>0.33333333333333331</v>
      </c>
      <c r="H172" s="34">
        <v>34</v>
      </c>
      <c r="I172" s="34" t="s">
        <v>22</v>
      </c>
      <c r="J172" s="36">
        <f>'v 34'!$D$17</f>
        <v>0</v>
      </c>
      <c r="K172" s="36">
        <f>'v 34'!$E$17</f>
        <v>0</v>
      </c>
    </row>
    <row r="173" spans="2:11" x14ac:dyDescent="0.2">
      <c r="B173" s="34"/>
      <c r="C173" s="38" t="s">
        <v>19</v>
      </c>
      <c r="D173" s="36">
        <f>'v 24'!$D$22</f>
        <v>0</v>
      </c>
      <c r="E173" s="36">
        <f>'v 24'!$E$22</f>
        <v>0</v>
      </c>
      <c r="F173" s="133">
        <f t="shared" si="2"/>
        <v>0</v>
      </c>
      <c r="G173" s="210">
        <f>'v 24'!$L$22</f>
        <v>0</v>
      </c>
      <c r="H173" s="34"/>
      <c r="I173" s="34" t="s">
        <v>23</v>
      </c>
      <c r="J173" s="36">
        <f>'v 34'!$D$18</f>
        <v>0</v>
      </c>
      <c r="K173" s="36">
        <f>'v 34'!$E$18</f>
        <v>0</v>
      </c>
    </row>
    <row r="174" spans="2:11" x14ac:dyDescent="0.2">
      <c r="B174" s="34"/>
      <c r="C174" s="39" t="s">
        <v>20</v>
      </c>
      <c r="D174" s="36">
        <f>'v 24'!$D$23</f>
        <v>0</v>
      </c>
      <c r="E174" s="36">
        <f>'v 24'!$E$23</f>
        <v>0</v>
      </c>
      <c r="F174" s="133">
        <f t="shared" si="2"/>
        <v>0</v>
      </c>
      <c r="G174" s="210">
        <f>'v 24'!$L$23</f>
        <v>0</v>
      </c>
      <c r="H174" s="34"/>
      <c r="I174" s="34" t="s">
        <v>24</v>
      </c>
      <c r="J174" s="36">
        <f>'v 34'!$D$19</f>
        <v>0</v>
      </c>
      <c r="K174" s="36">
        <f>'v 34'!$E$19</f>
        <v>0</v>
      </c>
    </row>
    <row r="175" spans="2:11" x14ac:dyDescent="0.2">
      <c r="B175" s="37">
        <v>25</v>
      </c>
      <c r="C175" s="41" t="s">
        <v>22</v>
      </c>
      <c r="D175" s="36">
        <f>'v 25'!$D$17</f>
        <v>0</v>
      </c>
      <c r="E175" s="36">
        <f>'v 25'!$E$17</f>
        <v>0</v>
      </c>
      <c r="F175" s="133">
        <f t="shared" si="2"/>
        <v>0</v>
      </c>
      <c r="G175" s="210">
        <f>'v 25'!$L$17</f>
        <v>0.33333333333333331</v>
      </c>
      <c r="H175" s="34"/>
      <c r="I175" s="34" t="s">
        <v>25</v>
      </c>
      <c r="J175" s="36">
        <f>'v 34'!$D$20</f>
        <v>0</v>
      </c>
      <c r="K175" s="36">
        <f>'v 34'!$E$20</f>
        <v>0</v>
      </c>
    </row>
    <row r="176" spans="2:11" x14ac:dyDescent="0.2">
      <c r="B176" s="34"/>
      <c r="C176" s="38" t="s">
        <v>23</v>
      </c>
      <c r="D176" s="36">
        <f>'v 25'!$D$18</f>
        <v>0</v>
      </c>
      <c r="E176" s="36">
        <f>'v 25'!$E$18</f>
        <v>0</v>
      </c>
      <c r="F176" s="133">
        <f t="shared" si="2"/>
        <v>0</v>
      </c>
      <c r="G176" s="210">
        <f>'v 25'!$L$18</f>
        <v>0.33333333333333331</v>
      </c>
      <c r="H176" s="34"/>
      <c r="I176" s="34" t="s">
        <v>18</v>
      </c>
      <c r="J176" s="36">
        <f>'v 34'!$D$21</f>
        <v>0</v>
      </c>
      <c r="K176" s="36">
        <f>'v 34'!$E$21</f>
        <v>0</v>
      </c>
    </row>
    <row r="177" spans="2:11" x14ac:dyDescent="0.2">
      <c r="B177" s="34"/>
      <c r="C177" s="38" t="s">
        <v>24</v>
      </c>
      <c r="D177" s="36">
        <f>'v 25'!$D$19</f>
        <v>0</v>
      </c>
      <c r="E177" s="36">
        <f>'v 25'!$E$19</f>
        <v>0</v>
      </c>
      <c r="F177" s="133">
        <f t="shared" si="2"/>
        <v>0</v>
      </c>
      <c r="G177" s="210">
        <f>'v 25'!$L$19</f>
        <v>0.33333333333333331</v>
      </c>
      <c r="H177" s="34">
        <v>35</v>
      </c>
      <c r="I177" s="34" t="s">
        <v>22</v>
      </c>
      <c r="J177" s="36">
        <f>'v 35'!$D$17</f>
        <v>0</v>
      </c>
      <c r="K177" s="36">
        <f>'v 35'!$E$17</f>
        <v>0</v>
      </c>
    </row>
    <row r="178" spans="2:11" x14ac:dyDescent="0.2">
      <c r="B178" s="34"/>
      <c r="C178" s="38" t="s">
        <v>25</v>
      </c>
      <c r="D178" s="36">
        <f>'v 25'!$D$20</f>
        <v>0</v>
      </c>
      <c r="E178" s="36">
        <f>'v 25'!$E$20</f>
        <v>0</v>
      </c>
      <c r="F178" s="133">
        <f t="shared" si="2"/>
        <v>0</v>
      </c>
      <c r="G178" s="210">
        <f>'v 25'!$L$20</f>
        <v>0.33333333333333331</v>
      </c>
      <c r="H178" s="34"/>
      <c r="I178" s="34" t="s">
        <v>23</v>
      </c>
      <c r="J178" s="36">
        <f>'v 35'!$D$18</f>
        <v>0</v>
      </c>
      <c r="K178" s="36">
        <f>'v 35'!$E$18</f>
        <v>0</v>
      </c>
    </row>
    <row r="179" spans="2:11" x14ac:dyDescent="0.2">
      <c r="B179" s="34"/>
      <c r="C179" s="38" t="s">
        <v>18</v>
      </c>
      <c r="D179" s="36">
        <f>'v 25'!$D$21</f>
        <v>0</v>
      </c>
      <c r="E179" s="36">
        <f>'v 25'!$E$21</f>
        <v>0</v>
      </c>
      <c r="F179" s="133">
        <f t="shared" si="2"/>
        <v>0</v>
      </c>
      <c r="G179" s="210">
        <f>'v 25'!$L$21</f>
        <v>0</v>
      </c>
      <c r="H179" s="34"/>
      <c r="I179" s="34" t="s">
        <v>24</v>
      </c>
      <c r="J179" s="36">
        <f>'v 35'!$D$19</f>
        <v>0</v>
      </c>
      <c r="K179" s="36">
        <f>'v 35'!$E$19</f>
        <v>0</v>
      </c>
    </row>
    <row r="180" spans="2:11" x14ac:dyDescent="0.2">
      <c r="B180" s="34"/>
      <c r="C180" s="38" t="s">
        <v>19</v>
      </c>
      <c r="D180" s="36">
        <f>'v 25'!$D$22</f>
        <v>0</v>
      </c>
      <c r="E180" s="36">
        <f>'v 25'!$E$22</f>
        <v>0</v>
      </c>
      <c r="F180" s="133">
        <f t="shared" si="2"/>
        <v>0</v>
      </c>
      <c r="G180" s="210">
        <f>'v 25'!$L$22</f>
        <v>0</v>
      </c>
      <c r="H180" s="34"/>
      <c r="I180" s="34" t="s">
        <v>25</v>
      </c>
      <c r="J180" s="36">
        <f>'v 35'!$D$20</f>
        <v>0</v>
      </c>
      <c r="K180" s="36">
        <f>'v 35'!$E$20</f>
        <v>0</v>
      </c>
    </row>
    <row r="181" spans="2:11" x14ac:dyDescent="0.2">
      <c r="B181" s="34"/>
      <c r="C181" s="39" t="s">
        <v>20</v>
      </c>
      <c r="D181" s="36">
        <f>'v 25'!$D$23</f>
        <v>0</v>
      </c>
      <c r="E181" s="36">
        <f>'v 25'!$E$23</f>
        <v>0</v>
      </c>
      <c r="F181" s="133">
        <f t="shared" si="2"/>
        <v>0</v>
      </c>
      <c r="G181" s="210">
        <f>'v 25'!$L$23</f>
        <v>0</v>
      </c>
      <c r="H181" s="34"/>
      <c r="I181" s="34" t="s">
        <v>18</v>
      </c>
      <c r="J181" s="36">
        <f>'v 35'!$D$21</f>
        <v>0</v>
      </c>
      <c r="K181" s="36">
        <f>'v 35'!$E$21</f>
        <v>0</v>
      </c>
    </row>
    <row r="182" spans="2:11" x14ac:dyDescent="0.2">
      <c r="B182" s="37">
        <v>26</v>
      </c>
      <c r="C182" s="41" t="s">
        <v>22</v>
      </c>
      <c r="D182" s="36">
        <f>'v 26'!$D$17</f>
        <v>0</v>
      </c>
      <c r="E182" s="36">
        <f>'v 26'!$E$17</f>
        <v>0</v>
      </c>
      <c r="F182" s="133">
        <f t="shared" si="2"/>
        <v>0</v>
      </c>
      <c r="G182" s="210">
        <f>'v 26'!$L$17</f>
        <v>0.33333333333333331</v>
      </c>
      <c r="H182" s="34">
        <v>36</v>
      </c>
      <c r="I182" s="34" t="s">
        <v>22</v>
      </c>
      <c r="J182" s="36">
        <f>'v 36'!$D$17</f>
        <v>0</v>
      </c>
      <c r="K182" s="36">
        <f>'v 36'!$E$17</f>
        <v>0</v>
      </c>
    </row>
    <row r="183" spans="2:11" x14ac:dyDescent="0.2">
      <c r="B183" s="34"/>
      <c r="C183" s="38" t="s">
        <v>23</v>
      </c>
      <c r="D183" s="36">
        <f>'v 26'!$D$18</f>
        <v>0</v>
      </c>
      <c r="E183" s="36">
        <f>'v 26'!$E$18</f>
        <v>0</v>
      </c>
      <c r="F183" s="133">
        <f t="shared" si="2"/>
        <v>0</v>
      </c>
      <c r="G183" s="210">
        <f>'v 26'!$L$18</f>
        <v>0.33333333333333331</v>
      </c>
      <c r="H183" s="34"/>
      <c r="I183" s="34" t="s">
        <v>23</v>
      </c>
      <c r="J183" s="36">
        <f>'v 36'!$D$18</f>
        <v>0</v>
      </c>
      <c r="K183" s="36">
        <f>'v 36'!$E$18</f>
        <v>0</v>
      </c>
    </row>
    <row r="184" spans="2:11" x14ac:dyDescent="0.2">
      <c r="B184" s="34"/>
      <c r="C184" s="38" t="s">
        <v>24</v>
      </c>
      <c r="D184" s="36">
        <f>'v 26'!$D$19</f>
        <v>0</v>
      </c>
      <c r="E184" s="36">
        <f>'v 26'!$E$19</f>
        <v>0</v>
      </c>
      <c r="F184" s="133">
        <f t="shared" si="2"/>
        <v>0</v>
      </c>
      <c r="G184" s="210">
        <f>'v 26'!$L$19</f>
        <v>0.33333333333333331</v>
      </c>
      <c r="H184" s="34"/>
      <c r="I184" s="34" t="s">
        <v>24</v>
      </c>
      <c r="J184" s="36">
        <f>'v 36'!$D$19</f>
        <v>0</v>
      </c>
      <c r="K184" s="36">
        <f>'v 36'!$E$19</f>
        <v>0</v>
      </c>
    </row>
    <row r="185" spans="2:11" x14ac:dyDescent="0.2">
      <c r="B185" s="34"/>
      <c r="C185" s="38" t="s">
        <v>25</v>
      </c>
      <c r="D185" s="36">
        <f>'v 26'!$D$20</f>
        <v>0</v>
      </c>
      <c r="E185" s="36">
        <f>'v 26'!$E$20</f>
        <v>0</v>
      </c>
      <c r="F185" s="133">
        <f t="shared" si="2"/>
        <v>0</v>
      </c>
      <c r="G185" s="210">
        <f>'v 26'!$L$20</f>
        <v>0.33333333333333331</v>
      </c>
      <c r="H185" s="34"/>
      <c r="I185" s="34" t="s">
        <v>25</v>
      </c>
      <c r="J185" s="36">
        <f>'v 36'!$D$20</f>
        <v>0</v>
      </c>
      <c r="K185" s="36">
        <f>'v 36'!$E$20</f>
        <v>0</v>
      </c>
    </row>
    <row r="186" spans="2:11" x14ac:dyDescent="0.2">
      <c r="B186" s="34"/>
      <c r="C186" s="38" t="s">
        <v>18</v>
      </c>
      <c r="D186" s="36">
        <f>'v 26'!$D$21</f>
        <v>0</v>
      </c>
      <c r="E186" s="36">
        <f>'v 26'!$E$21</f>
        <v>0</v>
      </c>
      <c r="F186" s="133">
        <f t="shared" si="2"/>
        <v>0</v>
      </c>
      <c r="G186" s="210">
        <f>'v 26'!$L$21</f>
        <v>0.33333333333333331</v>
      </c>
      <c r="H186" s="34"/>
      <c r="I186" s="34" t="s">
        <v>18</v>
      </c>
      <c r="J186" s="36">
        <f>'v 36'!$D$21</f>
        <v>0</v>
      </c>
      <c r="K186" s="36">
        <f>'v 36'!$E$21</f>
        <v>0</v>
      </c>
    </row>
    <row r="187" spans="2:11" x14ac:dyDescent="0.2">
      <c r="B187" s="34"/>
      <c r="C187" s="38" t="s">
        <v>19</v>
      </c>
      <c r="D187" s="36">
        <f>'v 26'!$D$22</f>
        <v>0</v>
      </c>
      <c r="E187" s="36">
        <f>'v 26'!$E$22</f>
        <v>0</v>
      </c>
      <c r="F187" s="133">
        <f t="shared" si="2"/>
        <v>0</v>
      </c>
      <c r="G187" s="210">
        <f>'v 26'!$L$22</f>
        <v>0</v>
      </c>
      <c r="H187" s="34">
        <v>37</v>
      </c>
      <c r="I187" s="34" t="s">
        <v>22</v>
      </c>
      <c r="J187" s="36">
        <f>'v 37'!$D$17</f>
        <v>0</v>
      </c>
      <c r="K187" s="36">
        <f>'v 37'!$E$17</f>
        <v>0</v>
      </c>
    </row>
    <row r="188" spans="2:11" x14ac:dyDescent="0.2">
      <c r="B188" s="34"/>
      <c r="C188" s="39" t="s">
        <v>20</v>
      </c>
      <c r="D188" s="36">
        <f>'v 26'!$D$23</f>
        <v>0</v>
      </c>
      <c r="E188" s="36">
        <f>'v 26'!$E$23</f>
        <v>0</v>
      </c>
      <c r="F188" s="133">
        <f t="shared" si="2"/>
        <v>0</v>
      </c>
      <c r="G188" s="210">
        <f>'v 26'!$L$23</f>
        <v>0</v>
      </c>
      <c r="H188" s="34"/>
      <c r="I188" s="34" t="s">
        <v>23</v>
      </c>
      <c r="J188" s="36">
        <f>'v 37'!$D$18</f>
        <v>0</v>
      </c>
      <c r="K188" s="36">
        <f>'v 37'!$E$18</f>
        <v>0</v>
      </c>
    </row>
    <row r="189" spans="2:11" x14ac:dyDescent="0.2">
      <c r="B189" s="37">
        <v>27</v>
      </c>
      <c r="C189" s="41" t="s">
        <v>22</v>
      </c>
      <c r="D189" s="36">
        <f>'v 27'!$D$17</f>
        <v>0</v>
      </c>
      <c r="E189" s="36">
        <f>'v 27'!$E$17</f>
        <v>0</v>
      </c>
      <c r="F189" s="133">
        <f t="shared" si="2"/>
        <v>0</v>
      </c>
      <c r="G189" s="210">
        <f>'v 27'!$L$17</f>
        <v>0.33333333333333331</v>
      </c>
      <c r="H189" s="34"/>
      <c r="I189" s="34" t="s">
        <v>24</v>
      </c>
      <c r="J189" s="36">
        <f>'v 37'!$D$19</f>
        <v>0</v>
      </c>
      <c r="K189" s="36">
        <f>'v 37'!$E$19</f>
        <v>0</v>
      </c>
    </row>
    <row r="190" spans="2:11" x14ac:dyDescent="0.2">
      <c r="B190" s="34"/>
      <c r="C190" s="38" t="s">
        <v>23</v>
      </c>
      <c r="D190" s="36">
        <f>'v 27'!$D$18</f>
        <v>0</v>
      </c>
      <c r="E190" s="36">
        <f>'v 27'!$E$18</f>
        <v>0</v>
      </c>
      <c r="F190" s="133">
        <f t="shared" si="2"/>
        <v>0</v>
      </c>
      <c r="G190" s="210">
        <f>'v 27'!$L$18</f>
        <v>0.33333333333333331</v>
      </c>
      <c r="H190" s="34"/>
      <c r="I190" s="34" t="s">
        <v>25</v>
      </c>
      <c r="J190" s="36">
        <f>'v 37'!$D$20</f>
        <v>0</v>
      </c>
      <c r="K190" s="36">
        <f>'v 37'!$E$20</f>
        <v>0</v>
      </c>
    </row>
    <row r="191" spans="2:11" x14ac:dyDescent="0.2">
      <c r="B191" s="34"/>
      <c r="C191" s="38" t="s">
        <v>24</v>
      </c>
      <c r="D191" s="36">
        <f>'v 27'!$D$19</f>
        <v>0</v>
      </c>
      <c r="E191" s="36">
        <f>'v 27'!$E$19</f>
        <v>0</v>
      </c>
      <c r="F191" s="133">
        <f t="shared" si="2"/>
        <v>0</v>
      </c>
      <c r="G191" s="210">
        <f>'v 27'!$L$19</f>
        <v>0.33333333333333331</v>
      </c>
      <c r="H191" s="34"/>
      <c r="I191" s="34" t="s">
        <v>18</v>
      </c>
      <c r="J191" s="36">
        <f>'v 37'!$D$21</f>
        <v>0</v>
      </c>
      <c r="K191" s="36">
        <f>'v 37'!$E$21</f>
        <v>0</v>
      </c>
    </row>
    <row r="192" spans="2:11" x14ac:dyDescent="0.2">
      <c r="B192" s="34"/>
      <c r="C192" s="38" t="s">
        <v>25</v>
      </c>
      <c r="D192" s="36">
        <f>'v 27'!$D$20</f>
        <v>0</v>
      </c>
      <c r="E192" s="36">
        <f>'v 27'!$E$20</f>
        <v>0</v>
      </c>
      <c r="F192" s="133">
        <f t="shared" si="2"/>
        <v>0</v>
      </c>
      <c r="G192" s="210">
        <f>'v 27'!$L$20</f>
        <v>0.33333333333333331</v>
      </c>
      <c r="H192" s="34">
        <v>38</v>
      </c>
      <c r="I192" s="34" t="s">
        <v>22</v>
      </c>
      <c r="J192" s="36">
        <f>'v 38'!$D$17</f>
        <v>0</v>
      </c>
      <c r="K192" s="36">
        <f>'v 38'!$E$17</f>
        <v>0</v>
      </c>
    </row>
    <row r="193" spans="2:11" x14ac:dyDescent="0.2">
      <c r="B193" s="34"/>
      <c r="C193" s="38" t="s">
        <v>18</v>
      </c>
      <c r="D193" s="36">
        <f>'v 27'!$D$21</f>
        <v>0</v>
      </c>
      <c r="E193" s="36">
        <f>'v 27'!$E$21</f>
        <v>0</v>
      </c>
      <c r="F193" s="133">
        <f t="shared" si="2"/>
        <v>0</v>
      </c>
      <c r="G193" s="210">
        <f>'v 27'!$L$21</f>
        <v>0.33333333333333331</v>
      </c>
      <c r="H193" s="34"/>
      <c r="I193" s="34" t="s">
        <v>23</v>
      </c>
      <c r="J193" s="36">
        <f>'v 38'!$D$18</f>
        <v>0</v>
      </c>
      <c r="K193" s="36">
        <f>'v 38'!$E$18</f>
        <v>0</v>
      </c>
    </row>
    <row r="194" spans="2:11" x14ac:dyDescent="0.2">
      <c r="B194" s="34"/>
      <c r="C194" s="38" t="s">
        <v>19</v>
      </c>
      <c r="D194" s="36">
        <f>'v 27'!$D$22</f>
        <v>0</v>
      </c>
      <c r="E194" s="36">
        <f>'v 27'!$E$22</f>
        <v>0</v>
      </c>
      <c r="F194" s="133">
        <f t="shared" si="2"/>
        <v>0</v>
      </c>
      <c r="G194" s="210">
        <f>'v 27'!$L$22</f>
        <v>0</v>
      </c>
      <c r="H194" s="34"/>
      <c r="I194" s="34" t="s">
        <v>24</v>
      </c>
      <c r="J194" s="36">
        <f>'v 38'!$D$19</f>
        <v>0</v>
      </c>
      <c r="K194" s="36">
        <f>'v 38'!$E$19</f>
        <v>0</v>
      </c>
    </row>
    <row r="195" spans="2:11" x14ac:dyDescent="0.2">
      <c r="B195" s="34"/>
      <c r="C195" s="39" t="s">
        <v>20</v>
      </c>
      <c r="D195" s="36">
        <f>'v 27'!$D$23</f>
        <v>0</v>
      </c>
      <c r="E195" s="36">
        <f>'v 27'!$E$23</f>
        <v>0</v>
      </c>
      <c r="F195" s="133">
        <f t="shared" si="2"/>
        <v>0</v>
      </c>
      <c r="G195" s="210">
        <f>'v 27'!$L$23</f>
        <v>0</v>
      </c>
      <c r="H195" s="34"/>
      <c r="I195" s="34" t="s">
        <v>25</v>
      </c>
      <c r="J195" s="36">
        <f>'v 38'!$D$20</f>
        <v>0</v>
      </c>
      <c r="K195" s="36">
        <f>'v 38'!$E$20</f>
        <v>0</v>
      </c>
    </row>
    <row r="196" spans="2:11" x14ac:dyDescent="0.2">
      <c r="B196" s="37">
        <v>28</v>
      </c>
      <c r="C196" s="41" t="s">
        <v>22</v>
      </c>
      <c r="D196" s="36">
        <f>'v 28'!$D$17</f>
        <v>0</v>
      </c>
      <c r="E196" s="36">
        <f>'v 28'!$E$17</f>
        <v>0</v>
      </c>
      <c r="F196" s="133">
        <f t="shared" si="2"/>
        <v>0</v>
      </c>
      <c r="G196" s="210">
        <f>'v 28'!$L$17</f>
        <v>0.33333333333333331</v>
      </c>
      <c r="H196" s="34"/>
      <c r="I196" s="34" t="s">
        <v>18</v>
      </c>
      <c r="J196" s="36">
        <f>'v 38'!$D$21</f>
        <v>0</v>
      </c>
      <c r="K196" s="36">
        <f>'v 38'!$E$21</f>
        <v>0</v>
      </c>
    </row>
    <row r="197" spans="2:11" x14ac:dyDescent="0.2">
      <c r="B197" s="34"/>
      <c r="C197" s="38" t="s">
        <v>23</v>
      </c>
      <c r="D197" s="36">
        <f>'v 28'!$D$18</f>
        <v>0</v>
      </c>
      <c r="E197" s="36">
        <f>'v 28'!$E$18</f>
        <v>0</v>
      </c>
      <c r="F197" s="133">
        <f t="shared" si="2"/>
        <v>0</v>
      </c>
      <c r="G197" s="210">
        <f>'v 28'!$L$18</f>
        <v>0.33333333333333331</v>
      </c>
      <c r="H197" s="34">
        <v>39</v>
      </c>
      <c r="I197" s="34" t="s">
        <v>22</v>
      </c>
      <c r="J197" s="36">
        <f>'v 39'!$D$17</f>
        <v>0</v>
      </c>
      <c r="K197" s="36">
        <f>'v 39'!$E$17</f>
        <v>0</v>
      </c>
    </row>
    <row r="198" spans="2:11" x14ac:dyDescent="0.2">
      <c r="B198" s="34"/>
      <c r="C198" s="38" t="s">
        <v>24</v>
      </c>
      <c r="D198" s="36">
        <f>'v 28'!$D$19</f>
        <v>0</v>
      </c>
      <c r="E198" s="36">
        <f>'v 28'!$E$19</f>
        <v>0</v>
      </c>
      <c r="F198" s="133">
        <f t="shared" si="2"/>
        <v>0</v>
      </c>
      <c r="G198" s="210">
        <f>'v 28'!$L$19</f>
        <v>0.33333333333333331</v>
      </c>
      <c r="H198" s="34"/>
      <c r="I198" s="34" t="s">
        <v>23</v>
      </c>
      <c r="J198" s="36">
        <f>'v 39'!$D$18</f>
        <v>0</v>
      </c>
      <c r="K198" s="36">
        <f>'v 39'!$E$18</f>
        <v>0</v>
      </c>
    </row>
    <row r="199" spans="2:11" x14ac:dyDescent="0.2">
      <c r="B199" s="34"/>
      <c r="C199" s="38" t="s">
        <v>25</v>
      </c>
      <c r="D199" s="36">
        <f>'v 28'!$D$20</f>
        <v>0</v>
      </c>
      <c r="E199" s="36">
        <f>'v 28'!$E$20</f>
        <v>0</v>
      </c>
      <c r="F199" s="133">
        <f t="shared" si="2"/>
        <v>0</v>
      </c>
      <c r="G199" s="210">
        <f>'v 28'!$L$20</f>
        <v>0.33333333333333331</v>
      </c>
      <c r="H199" s="34"/>
      <c r="I199" s="34" t="s">
        <v>24</v>
      </c>
      <c r="J199" s="36">
        <f>'v 39'!$D$19</f>
        <v>0</v>
      </c>
      <c r="K199" s="36">
        <f>'v 39'!$E$19</f>
        <v>0</v>
      </c>
    </row>
    <row r="200" spans="2:11" x14ac:dyDescent="0.2">
      <c r="B200" s="34"/>
      <c r="C200" s="38" t="s">
        <v>18</v>
      </c>
      <c r="D200" s="36">
        <f>'v 28'!$D$21</f>
        <v>0</v>
      </c>
      <c r="E200" s="36">
        <f>'v 28'!$E$21</f>
        <v>0</v>
      </c>
      <c r="F200" s="133">
        <f t="shared" ref="F200:F263" si="3">E200-D200</f>
        <v>0</v>
      </c>
      <c r="G200" s="210">
        <f>'v 28'!$L$21</f>
        <v>0.33333333333333331</v>
      </c>
      <c r="H200" s="34"/>
      <c r="I200" s="34" t="s">
        <v>25</v>
      </c>
      <c r="J200" s="36">
        <f>'v 39'!$D$20</f>
        <v>0</v>
      </c>
      <c r="K200" s="36">
        <f>'v 39'!$E$20</f>
        <v>0</v>
      </c>
    </row>
    <row r="201" spans="2:11" x14ac:dyDescent="0.2">
      <c r="B201" s="34"/>
      <c r="C201" s="38" t="s">
        <v>19</v>
      </c>
      <c r="D201" s="36">
        <f>'v 28'!$D$22</f>
        <v>0</v>
      </c>
      <c r="E201" s="36">
        <f>'v 28'!$E$22</f>
        <v>0</v>
      </c>
      <c r="F201" s="133">
        <f t="shared" si="3"/>
        <v>0</v>
      </c>
      <c r="G201" s="210">
        <f>'v 28'!$L$22</f>
        <v>0</v>
      </c>
      <c r="H201" s="34"/>
      <c r="I201" s="34" t="s">
        <v>18</v>
      </c>
      <c r="J201" s="36">
        <f>'v 39'!$D$21</f>
        <v>0</v>
      </c>
      <c r="K201" s="36">
        <f>'v 39'!$E$21</f>
        <v>0</v>
      </c>
    </row>
    <row r="202" spans="2:11" x14ac:dyDescent="0.2">
      <c r="B202" s="34"/>
      <c r="C202" s="39" t="s">
        <v>20</v>
      </c>
      <c r="D202" s="36">
        <f>'v 28'!$D$23</f>
        <v>0</v>
      </c>
      <c r="E202" s="36">
        <f>'v 28'!$E$23</f>
        <v>0</v>
      </c>
      <c r="F202" s="133">
        <f t="shared" si="3"/>
        <v>0</v>
      </c>
      <c r="G202" s="210">
        <f>'v 28'!$L$23</f>
        <v>0</v>
      </c>
      <c r="H202" s="34">
        <v>40</v>
      </c>
      <c r="I202" s="34" t="s">
        <v>22</v>
      </c>
      <c r="J202" s="36">
        <f>'v 40'!$D$17</f>
        <v>0</v>
      </c>
      <c r="K202" s="36">
        <f>'v 40'!$E$17</f>
        <v>0</v>
      </c>
    </row>
    <row r="203" spans="2:11" x14ac:dyDescent="0.2">
      <c r="B203" s="37">
        <v>29</v>
      </c>
      <c r="C203" s="41" t="s">
        <v>22</v>
      </c>
      <c r="D203" s="36">
        <f>'v 29'!$D$17</f>
        <v>0</v>
      </c>
      <c r="E203" s="36">
        <f>'v 29'!$E$17</f>
        <v>0</v>
      </c>
      <c r="F203" s="133">
        <f t="shared" si="3"/>
        <v>0</v>
      </c>
      <c r="G203" s="210">
        <f>'v 29'!$L$17</f>
        <v>0.33333333333333331</v>
      </c>
      <c r="H203" s="34"/>
      <c r="I203" s="34" t="s">
        <v>23</v>
      </c>
      <c r="J203" s="36">
        <f>'v 40'!$D$18</f>
        <v>0</v>
      </c>
      <c r="K203" s="36">
        <f>'v 40'!$E$18</f>
        <v>0</v>
      </c>
    </row>
    <row r="204" spans="2:11" x14ac:dyDescent="0.2">
      <c r="B204" s="34"/>
      <c r="C204" s="38" t="s">
        <v>23</v>
      </c>
      <c r="D204" s="36">
        <f>'v 29'!$D$18</f>
        <v>0</v>
      </c>
      <c r="E204" s="36">
        <f>'v 29'!$E$18</f>
        <v>0</v>
      </c>
      <c r="F204" s="133">
        <f t="shared" si="3"/>
        <v>0</v>
      </c>
      <c r="G204" s="210">
        <f>'v 29'!$L$18</f>
        <v>0.33333333333333331</v>
      </c>
      <c r="H204" s="34"/>
      <c r="I204" s="34" t="s">
        <v>24</v>
      </c>
      <c r="J204" s="36">
        <f>'v 40'!$D$19</f>
        <v>0</v>
      </c>
      <c r="K204" s="36">
        <f>'v 40'!$E$19</f>
        <v>0</v>
      </c>
    </row>
    <row r="205" spans="2:11" x14ac:dyDescent="0.2">
      <c r="B205" s="34"/>
      <c r="C205" s="38" t="s">
        <v>24</v>
      </c>
      <c r="D205" s="36">
        <f>'v 29'!$D$19</f>
        <v>0</v>
      </c>
      <c r="E205" s="36">
        <f>'v 29'!$E$19</f>
        <v>0</v>
      </c>
      <c r="F205" s="133">
        <f t="shared" si="3"/>
        <v>0</v>
      </c>
      <c r="G205" s="210">
        <f>'v 29'!$L$19</f>
        <v>0.33333333333333331</v>
      </c>
      <c r="H205" s="34"/>
      <c r="I205" s="34" t="s">
        <v>25</v>
      </c>
      <c r="J205" s="36">
        <f>'v 40'!$D$20</f>
        <v>0</v>
      </c>
      <c r="K205" s="36">
        <f>'v 40'!$E$20</f>
        <v>0</v>
      </c>
    </row>
    <row r="206" spans="2:11" x14ac:dyDescent="0.2">
      <c r="B206" s="34"/>
      <c r="C206" s="38" t="s">
        <v>25</v>
      </c>
      <c r="D206" s="36">
        <f>'v 29'!$D$20</f>
        <v>0</v>
      </c>
      <c r="E206" s="36">
        <f>'v 29'!$E$20</f>
        <v>0</v>
      </c>
      <c r="F206" s="133">
        <f t="shared" si="3"/>
        <v>0</v>
      </c>
      <c r="G206" s="210">
        <f>'v 29'!$L$20</f>
        <v>0.33333333333333331</v>
      </c>
      <c r="H206" s="34"/>
      <c r="I206" s="34" t="s">
        <v>18</v>
      </c>
      <c r="J206" s="36">
        <f>'v 40'!$D$21</f>
        <v>0</v>
      </c>
      <c r="K206" s="36">
        <f>'v 40'!$E$21</f>
        <v>0</v>
      </c>
    </row>
    <row r="207" spans="2:11" x14ac:dyDescent="0.2">
      <c r="B207" s="34"/>
      <c r="C207" s="38" t="s">
        <v>18</v>
      </c>
      <c r="D207" s="36">
        <f>'v 29'!$D$21</f>
        <v>0</v>
      </c>
      <c r="E207" s="36">
        <f>'v 29'!$E$21</f>
        <v>0</v>
      </c>
      <c r="F207" s="133">
        <f t="shared" si="3"/>
        <v>0</v>
      </c>
      <c r="G207" s="210">
        <f>'v 29'!$L$21</f>
        <v>0.33333333333333331</v>
      </c>
      <c r="H207" s="34">
        <v>41</v>
      </c>
      <c r="I207" s="34" t="s">
        <v>22</v>
      </c>
      <c r="J207" s="36">
        <f>'v 41'!$D$17</f>
        <v>0</v>
      </c>
      <c r="K207" s="36">
        <f>'v 41'!$E$17</f>
        <v>0</v>
      </c>
    </row>
    <row r="208" spans="2:11" x14ac:dyDescent="0.2">
      <c r="B208" s="34"/>
      <c r="C208" s="38" t="s">
        <v>19</v>
      </c>
      <c r="D208" s="36">
        <f>'v 29'!$D$22</f>
        <v>0</v>
      </c>
      <c r="E208" s="36">
        <f>'v 29'!$E$22</f>
        <v>0</v>
      </c>
      <c r="F208" s="133">
        <f t="shared" si="3"/>
        <v>0</v>
      </c>
      <c r="G208" s="210">
        <f>'v 29'!$L$22</f>
        <v>0</v>
      </c>
      <c r="H208" s="34"/>
      <c r="I208" s="34" t="s">
        <v>23</v>
      </c>
      <c r="J208" s="36">
        <f>'v 41'!$D$18</f>
        <v>0</v>
      </c>
      <c r="K208" s="36">
        <f>'v 41'!$E$18</f>
        <v>0</v>
      </c>
    </row>
    <row r="209" spans="2:11" x14ac:dyDescent="0.2">
      <c r="B209" s="34"/>
      <c r="C209" s="39" t="s">
        <v>20</v>
      </c>
      <c r="D209" s="36">
        <f>'v 29'!$D$23</f>
        <v>0</v>
      </c>
      <c r="E209" s="36">
        <f>'v 29'!$E$23</f>
        <v>0</v>
      </c>
      <c r="F209" s="133">
        <f t="shared" si="3"/>
        <v>0</v>
      </c>
      <c r="G209" s="210">
        <f>'v 29'!$L$23</f>
        <v>0</v>
      </c>
      <c r="H209" s="34"/>
      <c r="I209" s="34" t="s">
        <v>24</v>
      </c>
      <c r="J209" s="36">
        <f>'v 41'!$D$19</f>
        <v>0</v>
      </c>
      <c r="K209" s="36">
        <f>'v 41'!$E$19</f>
        <v>0</v>
      </c>
    </row>
    <row r="210" spans="2:11" x14ac:dyDescent="0.2">
      <c r="B210" s="37">
        <v>30</v>
      </c>
      <c r="C210" s="41" t="s">
        <v>22</v>
      </c>
      <c r="D210" s="36">
        <f>'v 30'!$D$17</f>
        <v>0</v>
      </c>
      <c r="E210" s="36">
        <f>'v 30'!$E$17</f>
        <v>0</v>
      </c>
      <c r="F210" s="133">
        <f t="shared" si="3"/>
        <v>0</v>
      </c>
      <c r="G210" s="210">
        <f>'v 30'!$L$17</f>
        <v>0.33333333333333331</v>
      </c>
      <c r="H210" s="34"/>
      <c r="I210" s="34" t="s">
        <v>25</v>
      </c>
      <c r="J210" s="36">
        <f>'v 41'!$D$20</f>
        <v>0</v>
      </c>
      <c r="K210" s="36">
        <f>'v 41'!$E$20</f>
        <v>0</v>
      </c>
    </row>
    <row r="211" spans="2:11" x14ac:dyDescent="0.2">
      <c r="B211" s="34"/>
      <c r="C211" s="38" t="s">
        <v>23</v>
      </c>
      <c r="D211" s="36">
        <f>'v 30'!$D$18</f>
        <v>0</v>
      </c>
      <c r="E211" s="36">
        <f>'v 30'!$E$18</f>
        <v>0</v>
      </c>
      <c r="F211" s="133">
        <f t="shared" si="3"/>
        <v>0</v>
      </c>
      <c r="G211" s="210">
        <f>'v 30'!$L$18</f>
        <v>0.33333333333333331</v>
      </c>
      <c r="H211" s="34"/>
      <c r="I211" s="34" t="s">
        <v>18</v>
      </c>
      <c r="J211" s="36">
        <f>'v 41'!$D$21</f>
        <v>0</v>
      </c>
      <c r="K211" s="36">
        <f>'v 41'!$E$21</f>
        <v>0</v>
      </c>
    </row>
    <row r="212" spans="2:11" x14ac:dyDescent="0.2">
      <c r="B212" s="34"/>
      <c r="C212" s="38" t="s">
        <v>24</v>
      </c>
      <c r="D212" s="36">
        <f>'v 30'!$D$19</f>
        <v>0</v>
      </c>
      <c r="E212" s="36">
        <f>'v 30'!$E$19</f>
        <v>0</v>
      </c>
      <c r="F212" s="133">
        <f t="shared" si="3"/>
        <v>0</v>
      </c>
      <c r="G212" s="210">
        <f>'v 30'!$L$19</f>
        <v>0.33333333333333331</v>
      </c>
      <c r="H212" s="34">
        <v>42</v>
      </c>
      <c r="I212" s="34" t="s">
        <v>22</v>
      </c>
      <c r="J212" s="36">
        <f>'v 42'!$D$17</f>
        <v>0</v>
      </c>
      <c r="K212" s="36">
        <f>'v 42'!$E$17</f>
        <v>0</v>
      </c>
    </row>
    <row r="213" spans="2:11" x14ac:dyDescent="0.2">
      <c r="B213" s="34"/>
      <c r="C213" s="38" t="s">
        <v>25</v>
      </c>
      <c r="D213" s="36">
        <f>'v 30'!$D$20</f>
        <v>0</v>
      </c>
      <c r="E213" s="36">
        <f>'v 30'!$E$20</f>
        <v>0</v>
      </c>
      <c r="F213" s="133">
        <f t="shared" si="3"/>
        <v>0</v>
      </c>
      <c r="G213" s="210">
        <f>'v 30'!$L$20</f>
        <v>0.33333333333333331</v>
      </c>
      <c r="H213" s="34"/>
      <c r="I213" s="34" t="s">
        <v>23</v>
      </c>
      <c r="J213" s="36">
        <f>'v 42'!$D$18</f>
        <v>0</v>
      </c>
      <c r="K213" s="36">
        <f>'v 42'!$E$18</f>
        <v>0</v>
      </c>
    </row>
    <row r="214" spans="2:11" x14ac:dyDescent="0.2">
      <c r="B214" s="34"/>
      <c r="C214" s="38" t="s">
        <v>18</v>
      </c>
      <c r="D214" s="36">
        <f>'v 30'!$D$21</f>
        <v>0</v>
      </c>
      <c r="E214" s="36">
        <f>'v 30'!$E$21</f>
        <v>0</v>
      </c>
      <c r="F214" s="133">
        <f t="shared" si="3"/>
        <v>0</v>
      </c>
      <c r="G214" s="210">
        <f>'v 30'!$L$21</f>
        <v>0.33333333333333331</v>
      </c>
      <c r="H214" s="34"/>
      <c r="I214" s="34" t="s">
        <v>24</v>
      </c>
      <c r="J214" s="36">
        <f>'v 42'!$D$19</f>
        <v>0</v>
      </c>
      <c r="K214" s="36">
        <f>'v 42'!$E$19</f>
        <v>0</v>
      </c>
    </row>
    <row r="215" spans="2:11" x14ac:dyDescent="0.2">
      <c r="B215" s="34"/>
      <c r="C215" s="38" t="s">
        <v>19</v>
      </c>
      <c r="D215" s="36">
        <f>'v 30'!$D$22</f>
        <v>0</v>
      </c>
      <c r="E215" s="36">
        <f>'v 30'!$E$22</f>
        <v>0</v>
      </c>
      <c r="F215" s="133">
        <f t="shared" si="3"/>
        <v>0</v>
      </c>
      <c r="G215" s="210">
        <f>'v 30'!$L$22</f>
        <v>0</v>
      </c>
      <c r="H215" s="34"/>
      <c r="I215" s="34" t="s">
        <v>25</v>
      </c>
      <c r="J215" s="36">
        <f>'v 42'!$D$20</f>
        <v>0</v>
      </c>
      <c r="K215" s="36">
        <f>'v 42'!$E$20</f>
        <v>0</v>
      </c>
    </row>
    <row r="216" spans="2:11" x14ac:dyDescent="0.2">
      <c r="B216" s="34"/>
      <c r="C216" s="39" t="s">
        <v>20</v>
      </c>
      <c r="D216" s="36">
        <f>'v 30'!$D$23</f>
        <v>0</v>
      </c>
      <c r="E216" s="36">
        <f>'v 30'!$E$23</f>
        <v>0</v>
      </c>
      <c r="F216" s="133">
        <f t="shared" si="3"/>
        <v>0</v>
      </c>
      <c r="G216" s="210">
        <f>'v 30'!$L$23</f>
        <v>0</v>
      </c>
      <c r="H216" s="34"/>
      <c r="I216" s="34" t="s">
        <v>18</v>
      </c>
      <c r="J216" s="36">
        <f>'v 42'!$D$21</f>
        <v>0</v>
      </c>
      <c r="K216" s="36">
        <f>'v 42'!$E$21</f>
        <v>0</v>
      </c>
    </row>
    <row r="217" spans="2:11" x14ac:dyDescent="0.2">
      <c r="B217" s="37">
        <v>31</v>
      </c>
      <c r="C217" s="41" t="s">
        <v>22</v>
      </c>
      <c r="D217" s="36">
        <f>'v 31'!$D$17</f>
        <v>0</v>
      </c>
      <c r="E217" s="36">
        <f>'v 31'!$E$17</f>
        <v>0</v>
      </c>
      <c r="F217" s="133">
        <f t="shared" si="3"/>
        <v>0</v>
      </c>
      <c r="G217" s="210">
        <f>'v 31'!$L$17</f>
        <v>0.33333333333333331</v>
      </c>
      <c r="H217" s="34">
        <v>43</v>
      </c>
      <c r="I217" s="34" t="s">
        <v>22</v>
      </c>
      <c r="J217" s="36">
        <f>'v 43'!$D$17</f>
        <v>0</v>
      </c>
      <c r="K217" s="36">
        <f>'v 43'!$E$17</f>
        <v>0</v>
      </c>
    </row>
    <row r="218" spans="2:11" x14ac:dyDescent="0.2">
      <c r="B218" s="34"/>
      <c r="C218" s="38" t="s">
        <v>23</v>
      </c>
      <c r="D218" s="36">
        <f>'v 31'!$D$18</f>
        <v>0</v>
      </c>
      <c r="E218" s="36">
        <f>'v 31'!$E$18</f>
        <v>0</v>
      </c>
      <c r="F218" s="133">
        <f t="shared" si="3"/>
        <v>0</v>
      </c>
      <c r="G218" s="210">
        <f>'v 31'!$L$18</f>
        <v>0.33333333333333331</v>
      </c>
      <c r="H218" s="34"/>
      <c r="I218" s="34" t="s">
        <v>23</v>
      </c>
      <c r="J218" s="36">
        <f>'v 43'!$D$18</f>
        <v>0</v>
      </c>
      <c r="K218" s="36">
        <f>'v 43'!$E$18</f>
        <v>0</v>
      </c>
    </row>
    <row r="219" spans="2:11" x14ac:dyDescent="0.2">
      <c r="B219" s="34"/>
      <c r="C219" s="38" t="s">
        <v>24</v>
      </c>
      <c r="D219" s="36">
        <f>'v 31'!$D$19</f>
        <v>0</v>
      </c>
      <c r="E219" s="36">
        <f>'v 31'!$E$19</f>
        <v>0</v>
      </c>
      <c r="F219" s="133">
        <f t="shared" si="3"/>
        <v>0</v>
      </c>
      <c r="G219" s="210">
        <f>'v 31'!$L$19</f>
        <v>0.33333333333333331</v>
      </c>
      <c r="H219" s="34"/>
      <c r="I219" s="34" t="s">
        <v>24</v>
      </c>
      <c r="J219" s="36">
        <f>'v 43'!$D$19</f>
        <v>0</v>
      </c>
      <c r="K219" s="36">
        <f>'v 43'!$E$19</f>
        <v>0</v>
      </c>
    </row>
    <row r="220" spans="2:11" x14ac:dyDescent="0.2">
      <c r="B220" s="34"/>
      <c r="C220" s="38" t="s">
        <v>25</v>
      </c>
      <c r="D220" s="36">
        <f>'v 31'!$D$20</f>
        <v>0</v>
      </c>
      <c r="E220" s="36">
        <f>'v 31'!$E$20</f>
        <v>0</v>
      </c>
      <c r="F220" s="133">
        <f t="shared" si="3"/>
        <v>0</v>
      </c>
      <c r="G220" s="210">
        <f>'v 31'!$L$20</f>
        <v>0.33333333333333331</v>
      </c>
      <c r="H220" s="34"/>
      <c r="I220" s="34" t="s">
        <v>25</v>
      </c>
      <c r="J220" s="36">
        <f>'v 43'!$D$20</f>
        <v>0</v>
      </c>
      <c r="K220" s="36">
        <f>'v 43'!$E$20</f>
        <v>0</v>
      </c>
    </row>
    <row r="221" spans="2:11" x14ac:dyDescent="0.2">
      <c r="B221" s="34"/>
      <c r="C221" s="38" t="s">
        <v>18</v>
      </c>
      <c r="D221" s="36">
        <f>'v 31'!$D$21</f>
        <v>0</v>
      </c>
      <c r="E221" s="36">
        <f>'v 31'!$E$21</f>
        <v>0</v>
      </c>
      <c r="F221" s="133">
        <f t="shared" si="3"/>
        <v>0</v>
      </c>
      <c r="G221" s="210">
        <f>'v 31'!$L$21</f>
        <v>0.33333333333333331</v>
      </c>
      <c r="H221" s="34"/>
      <c r="I221" s="34" t="s">
        <v>18</v>
      </c>
      <c r="J221" s="36">
        <f>'v 43'!$D$21</f>
        <v>0</v>
      </c>
      <c r="K221" s="36">
        <f>'v 43'!$E$21</f>
        <v>0</v>
      </c>
    </row>
    <row r="222" spans="2:11" x14ac:dyDescent="0.2">
      <c r="B222" s="34"/>
      <c r="C222" s="38" t="s">
        <v>19</v>
      </c>
      <c r="D222" s="36">
        <f>'v 31'!$D$22</f>
        <v>0</v>
      </c>
      <c r="E222" s="36">
        <f>'v 31'!$E$22</f>
        <v>0</v>
      </c>
      <c r="F222" s="133">
        <f t="shared" si="3"/>
        <v>0</v>
      </c>
      <c r="G222" s="210">
        <f>'v 31'!$L$22</f>
        <v>0</v>
      </c>
      <c r="H222" s="34">
        <v>44</v>
      </c>
      <c r="I222" s="34" t="s">
        <v>22</v>
      </c>
      <c r="J222" s="36">
        <f>'v 44'!$D$17</f>
        <v>0</v>
      </c>
      <c r="K222" s="36">
        <f>'v 44'!$E$17</f>
        <v>0</v>
      </c>
    </row>
    <row r="223" spans="2:11" x14ac:dyDescent="0.2">
      <c r="B223" s="34"/>
      <c r="C223" s="39" t="s">
        <v>20</v>
      </c>
      <c r="D223" s="36">
        <f>'v 31'!$D$23</f>
        <v>0</v>
      </c>
      <c r="E223" s="36">
        <f>'v 31'!$E$23</f>
        <v>0</v>
      </c>
      <c r="F223" s="133">
        <f t="shared" si="3"/>
        <v>0</v>
      </c>
      <c r="G223" s="210">
        <f>'v 31'!$L$23</f>
        <v>0</v>
      </c>
      <c r="H223" s="34"/>
      <c r="I223" s="34" t="s">
        <v>23</v>
      </c>
      <c r="J223" s="36">
        <f>'v 44'!$D$18</f>
        <v>0</v>
      </c>
      <c r="K223" s="36">
        <f>'v 44'!$E$18</f>
        <v>0</v>
      </c>
    </row>
    <row r="224" spans="2:11" x14ac:dyDescent="0.2">
      <c r="B224" s="37">
        <v>32</v>
      </c>
      <c r="C224" s="41" t="s">
        <v>22</v>
      </c>
      <c r="D224" s="36">
        <f>'v 32'!$D$17</f>
        <v>0</v>
      </c>
      <c r="E224" s="36">
        <f>'v 32'!$E$17</f>
        <v>0</v>
      </c>
      <c r="F224" s="133">
        <f t="shared" si="3"/>
        <v>0</v>
      </c>
      <c r="G224" s="210">
        <f>'v 32'!$L$17</f>
        <v>0.33333333333333331</v>
      </c>
      <c r="H224" s="34"/>
      <c r="I224" s="34" t="s">
        <v>24</v>
      </c>
      <c r="J224" s="36">
        <f>'v 44'!$D$19</f>
        <v>0</v>
      </c>
      <c r="K224" s="36">
        <f>'v 44'!$E$19</f>
        <v>0</v>
      </c>
    </row>
    <row r="225" spans="2:11" x14ac:dyDescent="0.2">
      <c r="B225" s="34"/>
      <c r="C225" s="38" t="s">
        <v>23</v>
      </c>
      <c r="D225" s="36">
        <f>'v 32'!$D$18</f>
        <v>0</v>
      </c>
      <c r="E225" s="36">
        <f>'v 32'!$E$18</f>
        <v>0</v>
      </c>
      <c r="F225" s="133">
        <f t="shared" si="3"/>
        <v>0</v>
      </c>
      <c r="G225" s="210">
        <f>'v 32'!$L$18</f>
        <v>0.33333333333333331</v>
      </c>
      <c r="H225" s="34"/>
      <c r="I225" s="34" t="s">
        <v>25</v>
      </c>
      <c r="J225" s="36">
        <f>'v 44'!$D$20</f>
        <v>0</v>
      </c>
      <c r="K225" s="36">
        <f>'v 44'!$E$20</f>
        <v>0</v>
      </c>
    </row>
    <row r="226" spans="2:11" x14ac:dyDescent="0.2">
      <c r="B226" s="34"/>
      <c r="C226" s="38" t="s">
        <v>24</v>
      </c>
      <c r="D226" s="36">
        <f>'v 32'!$D$19</f>
        <v>0</v>
      </c>
      <c r="E226" s="36">
        <f>'v 32'!$E$19</f>
        <v>0</v>
      </c>
      <c r="F226" s="133">
        <f t="shared" si="3"/>
        <v>0</v>
      </c>
      <c r="G226" s="210">
        <f>'v 32'!$L$19</f>
        <v>0.33333333333333331</v>
      </c>
      <c r="H226" s="34"/>
      <c r="I226" s="34" t="s">
        <v>18</v>
      </c>
      <c r="J226" s="36">
        <f>'v 44'!$D$21</f>
        <v>0</v>
      </c>
      <c r="K226" s="36">
        <f>'v 44'!$E$21</f>
        <v>0</v>
      </c>
    </row>
    <row r="227" spans="2:11" x14ac:dyDescent="0.2">
      <c r="B227" s="34"/>
      <c r="C227" s="38" t="s">
        <v>25</v>
      </c>
      <c r="D227" s="36">
        <f>'v 32'!$D$20</f>
        <v>0</v>
      </c>
      <c r="E227" s="36">
        <f>'v 32'!$E$20</f>
        <v>0</v>
      </c>
      <c r="F227" s="133">
        <f t="shared" si="3"/>
        <v>0</v>
      </c>
      <c r="G227" s="210">
        <f>'v 32'!$L$20</f>
        <v>0.33333333333333331</v>
      </c>
      <c r="H227" s="34">
        <v>45</v>
      </c>
      <c r="I227" s="34" t="s">
        <v>22</v>
      </c>
      <c r="J227" s="36">
        <f>'v 45'!$D$17</f>
        <v>0</v>
      </c>
      <c r="K227" s="36">
        <f>'v 45'!$E$17</f>
        <v>0</v>
      </c>
    </row>
    <row r="228" spans="2:11" x14ac:dyDescent="0.2">
      <c r="B228" s="34"/>
      <c r="C228" s="38" t="s">
        <v>18</v>
      </c>
      <c r="D228" s="36">
        <f>'v 32'!$D$21</f>
        <v>0</v>
      </c>
      <c r="E228" s="36">
        <f>'v 32'!$E$21</f>
        <v>0</v>
      </c>
      <c r="F228" s="133">
        <f t="shared" si="3"/>
        <v>0</v>
      </c>
      <c r="G228" s="210">
        <f>'v 32'!$L$21</f>
        <v>0.33333333333333331</v>
      </c>
      <c r="H228" s="34"/>
      <c r="I228" s="34" t="s">
        <v>23</v>
      </c>
      <c r="J228" s="36">
        <f>'v 45'!$D$18</f>
        <v>0</v>
      </c>
      <c r="K228" s="36">
        <f>'v 45'!$E$18</f>
        <v>0</v>
      </c>
    </row>
    <row r="229" spans="2:11" x14ac:dyDescent="0.2">
      <c r="B229" s="34"/>
      <c r="C229" s="38" t="s">
        <v>19</v>
      </c>
      <c r="D229" s="36">
        <f>'v 32'!$D$22</f>
        <v>0</v>
      </c>
      <c r="E229" s="36">
        <f>'v 32'!$E$22</f>
        <v>0</v>
      </c>
      <c r="F229" s="133">
        <f t="shared" si="3"/>
        <v>0</v>
      </c>
      <c r="G229" s="210">
        <f>'v 32'!$L$22</f>
        <v>0</v>
      </c>
      <c r="H229" s="34"/>
      <c r="I229" s="34" t="s">
        <v>24</v>
      </c>
      <c r="J229" s="36">
        <f>'v 45'!$D$19</f>
        <v>0</v>
      </c>
      <c r="K229" s="36">
        <f>'v 45'!$E$19</f>
        <v>0</v>
      </c>
    </row>
    <row r="230" spans="2:11" x14ac:dyDescent="0.2">
      <c r="B230" s="34"/>
      <c r="C230" s="39" t="s">
        <v>20</v>
      </c>
      <c r="D230" s="36">
        <f>'v 32'!$D$23</f>
        <v>0</v>
      </c>
      <c r="E230" s="36">
        <f>'v 32'!$E$23</f>
        <v>0</v>
      </c>
      <c r="F230" s="133">
        <f t="shared" si="3"/>
        <v>0</v>
      </c>
      <c r="G230" s="210">
        <f>'v 32'!$L$23</f>
        <v>0</v>
      </c>
      <c r="H230" s="34"/>
      <c r="I230" s="34" t="s">
        <v>25</v>
      </c>
      <c r="J230" s="36">
        <f>'v 45'!$D$20</f>
        <v>0</v>
      </c>
      <c r="K230" s="36">
        <f>'v 45'!$E$20</f>
        <v>0</v>
      </c>
    </row>
    <row r="231" spans="2:11" x14ac:dyDescent="0.2">
      <c r="B231" s="37">
        <v>33</v>
      </c>
      <c r="C231" s="41" t="s">
        <v>22</v>
      </c>
      <c r="D231" s="36">
        <f>'v 33'!$D$17</f>
        <v>0</v>
      </c>
      <c r="E231" s="36">
        <f>'v 33'!$E$17</f>
        <v>0</v>
      </c>
      <c r="F231" s="133">
        <f t="shared" si="3"/>
        <v>0</v>
      </c>
      <c r="G231" s="210">
        <f>'v 33'!$L$17</f>
        <v>0.33333333333333331</v>
      </c>
      <c r="H231" s="34"/>
      <c r="I231" s="34" t="s">
        <v>18</v>
      </c>
      <c r="J231" s="36">
        <f>'v 45'!$D$21</f>
        <v>0</v>
      </c>
      <c r="K231" s="36">
        <f>'v 45'!$E$21</f>
        <v>0</v>
      </c>
    </row>
    <row r="232" spans="2:11" x14ac:dyDescent="0.2">
      <c r="B232" s="34"/>
      <c r="C232" s="38" t="s">
        <v>23</v>
      </c>
      <c r="D232" s="36">
        <f>'v 33'!$D$18</f>
        <v>0</v>
      </c>
      <c r="E232" s="36">
        <f>'v 33'!$E$18</f>
        <v>0</v>
      </c>
      <c r="F232" s="133">
        <f t="shared" si="3"/>
        <v>0</v>
      </c>
      <c r="G232" s="210">
        <f>'v 33'!$L$18</f>
        <v>0.33333333333333331</v>
      </c>
      <c r="H232" s="34">
        <v>46</v>
      </c>
      <c r="I232" s="34" t="s">
        <v>22</v>
      </c>
      <c r="J232" s="36">
        <f>'v 46'!$D$17</f>
        <v>0</v>
      </c>
      <c r="K232" s="36">
        <f>'v 46'!$E$17</f>
        <v>0</v>
      </c>
    </row>
    <row r="233" spans="2:11" x14ac:dyDescent="0.2">
      <c r="B233" s="34"/>
      <c r="C233" s="38" t="s">
        <v>24</v>
      </c>
      <c r="D233" s="36">
        <f>'v 33'!$D$19</f>
        <v>0</v>
      </c>
      <c r="E233" s="36">
        <f>'v 33'!$E$19</f>
        <v>0</v>
      </c>
      <c r="F233" s="133">
        <f t="shared" si="3"/>
        <v>0</v>
      </c>
      <c r="G233" s="210">
        <f>'v 33'!$L$19</f>
        <v>0.33333333333333331</v>
      </c>
      <c r="H233" s="34"/>
      <c r="I233" s="34" t="s">
        <v>23</v>
      </c>
      <c r="J233" s="36">
        <f>'v 46'!$D$18</f>
        <v>0</v>
      </c>
      <c r="K233" s="36">
        <f>'v 46'!$E$18</f>
        <v>0</v>
      </c>
    </row>
    <row r="234" spans="2:11" x14ac:dyDescent="0.2">
      <c r="B234" s="34"/>
      <c r="C234" s="38" t="s">
        <v>25</v>
      </c>
      <c r="D234" s="36">
        <f>'v 33'!$D$20</f>
        <v>0</v>
      </c>
      <c r="E234" s="36">
        <f>'v 33'!$E$20</f>
        <v>0</v>
      </c>
      <c r="F234" s="133">
        <f t="shared" si="3"/>
        <v>0</v>
      </c>
      <c r="G234" s="210">
        <f>'v 33'!$L$20</f>
        <v>0.33333333333333331</v>
      </c>
      <c r="H234" s="34"/>
      <c r="I234" s="34" t="s">
        <v>24</v>
      </c>
      <c r="J234" s="36">
        <f>'v 46'!$D$19</f>
        <v>0</v>
      </c>
      <c r="K234" s="36">
        <f>'v 46'!$E$19</f>
        <v>0</v>
      </c>
    </row>
    <row r="235" spans="2:11" x14ac:dyDescent="0.2">
      <c r="B235" s="34"/>
      <c r="C235" s="38" t="s">
        <v>18</v>
      </c>
      <c r="D235" s="36">
        <f>'v 33'!$D$21</f>
        <v>0</v>
      </c>
      <c r="E235" s="36">
        <f>'v 33'!$E$21</f>
        <v>0</v>
      </c>
      <c r="F235" s="133">
        <f t="shared" si="3"/>
        <v>0</v>
      </c>
      <c r="G235" s="210">
        <f>'v 33'!$L$21</f>
        <v>0.33333333333333331</v>
      </c>
      <c r="H235" s="34"/>
      <c r="I235" s="34" t="s">
        <v>25</v>
      </c>
      <c r="J235" s="36">
        <f>'v 46'!$D$20</f>
        <v>0</v>
      </c>
      <c r="K235" s="36">
        <f>'v 46'!$E$20</f>
        <v>0</v>
      </c>
    </row>
    <row r="236" spans="2:11" x14ac:dyDescent="0.2">
      <c r="B236" s="34"/>
      <c r="C236" s="38" t="s">
        <v>19</v>
      </c>
      <c r="D236" s="36">
        <f>'v 33'!$D$22</f>
        <v>0</v>
      </c>
      <c r="E236" s="36">
        <f>'v 33'!$E$22</f>
        <v>0</v>
      </c>
      <c r="F236" s="133">
        <f t="shared" si="3"/>
        <v>0</v>
      </c>
      <c r="G236" s="210">
        <f>'v 33'!$L$22</f>
        <v>0</v>
      </c>
      <c r="H236" s="34"/>
      <c r="I236" s="34" t="s">
        <v>18</v>
      </c>
      <c r="J236" s="36">
        <f>'v 46'!$D$21</f>
        <v>0</v>
      </c>
      <c r="K236" s="36">
        <f>'v 46'!$E$21</f>
        <v>0</v>
      </c>
    </row>
    <row r="237" spans="2:11" x14ac:dyDescent="0.2">
      <c r="B237" s="34"/>
      <c r="C237" s="39" t="s">
        <v>20</v>
      </c>
      <c r="D237" s="36">
        <f>'v 33'!$D$23</f>
        <v>0</v>
      </c>
      <c r="E237" s="36">
        <f>'v 33'!$E$23</f>
        <v>0</v>
      </c>
      <c r="F237" s="133">
        <f t="shared" si="3"/>
        <v>0</v>
      </c>
      <c r="G237" s="210">
        <f>'v 33'!$L$23</f>
        <v>0</v>
      </c>
      <c r="H237" s="34">
        <v>47</v>
      </c>
      <c r="I237" s="34" t="s">
        <v>22</v>
      </c>
      <c r="J237" s="36">
        <f>'v 47'!$D$17</f>
        <v>0</v>
      </c>
      <c r="K237" s="36">
        <f>'v 47'!$E$17</f>
        <v>0</v>
      </c>
    </row>
    <row r="238" spans="2:11" x14ac:dyDescent="0.2">
      <c r="B238" s="37">
        <v>34</v>
      </c>
      <c r="C238" s="41" t="s">
        <v>22</v>
      </c>
      <c r="D238" s="36">
        <f>'v 34'!$D$17</f>
        <v>0</v>
      </c>
      <c r="E238" s="36">
        <f>'v 34'!$E$17</f>
        <v>0</v>
      </c>
      <c r="F238" s="133">
        <f t="shared" si="3"/>
        <v>0</v>
      </c>
      <c r="G238" s="210">
        <f>'v 34'!$L$17</f>
        <v>0.33333333333333331</v>
      </c>
      <c r="H238" s="34"/>
      <c r="I238" s="34" t="s">
        <v>23</v>
      </c>
      <c r="J238" s="36">
        <f>'v 47'!$D$18</f>
        <v>0</v>
      </c>
      <c r="K238" s="36">
        <f>'v 47'!$E$18</f>
        <v>0</v>
      </c>
    </row>
    <row r="239" spans="2:11" x14ac:dyDescent="0.2">
      <c r="B239" s="34"/>
      <c r="C239" s="38" t="s">
        <v>23</v>
      </c>
      <c r="D239" s="36">
        <f>'v 34'!$D$18</f>
        <v>0</v>
      </c>
      <c r="E239" s="36">
        <f>'v 34'!$E$18</f>
        <v>0</v>
      </c>
      <c r="F239" s="133">
        <f t="shared" si="3"/>
        <v>0</v>
      </c>
      <c r="G239" s="210">
        <f>'v 34'!$L$18</f>
        <v>0.33333333333333331</v>
      </c>
      <c r="H239" s="34"/>
      <c r="I239" s="34" t="s">
        <v>24</v>
      </c>
      <c r="J239" s="36">
        <f>'v 47'!$D$19</f>
        <v>0</v>
      </c>
      <c r="K239" s="36">
        <f>'v 47'!$E$19</f>
        <v>0</v>
      </c>
    </row>
    <row r="240" spans="2:11" x14ac:dyDescent="0.2">
      <c r="B240" s="34"/>
      <c r="C240" s="38" t="s">
        <v>24</v>
      </c>
      <c r="D240" s="36">
        <f>'v 34'!$D$19</f>
        <v>0</v>
      </c>
      <c r="E240" s="36">
        <f>'v 34'!$E$19</f>
        <v>0</v>
      </c>
      <c r="F240" s="133">
        <f t="shared" si="3"/>
        <v>0</v>
      </c>
      <c r="G240" s="210">
        <f>'v 34'!$L$19</f>
        <v>0.33333333333333331</v>
      </c>
      <c r="H240" s="34"/>
      <c r="I240" s="34" t="s">
        <v>25</v>
      </c>
      <c r="J240" s="36">
        <f>'v 47'!$D$20</f>
        <v>0</v>
      </c>
      <c r="K240" s="36">
        <f>'v 47'!$E$20</f>
        <v>0</v>
      </c>
    </row>
    <row r="241" spans="2:11" x14ac:dyDescent="0.2">
      <c r="B241" s="34"/>
      <c r="C241" s="38" t="s">
        <v>25</v>
      </c>
      <c r="D241" s="36">
        <f>'v 34'!$D$20</f>
        <v>0</v>
      </c>
      <c r="E241" s="36">
        <f>'v 34'!$E$20</f>
        <v>0</v>
      </c>
      <c r="F241" s="133">
        <f t="shared" si="3"/>
        <v>0</v>
      </c>
      <c r="G241" s="210">
        <f>'v 34'!$L$20</f>
        <v>0.33333333333333331</v>
      </c>
      <c r="H241" s="34"/>
      <c r="I241" s="34" t="s">
        <v>18</v>
      </c>
      <c r="J241" s="36">
        <f>'v 47'!$D$21</f>
        <v>0</v>
      </c>
      <c r="K241" s="36">
        <f>'v 47'!$E$21</f>
        <v>0</v>
      </c>
    </row>
    <row r="242" spans="2:11" x14ac:dyDescent="0.2">
      <c r="B242" s="34"/>
      <c r="C242" s="38" t="s">
        <v>18</v>
      </c>
      <c r="D242" s="36">
        <f>'v 34'!$D$21</f>
        <v>0</v>
      </c>
      <c r="E242" s="36">
        <f>'v 34'!$E$21</f>
        <v>0</v>
      </c>
      <c r="F242" s="133">
        <f t="shared" si="3"/>
        <v>0</v>
      </c>
      <c r="G242" s="210">
        <f>'v 34'!$L$21</f>
        <v>0.33333333333333331</v>
      </c>
      <c r="H242" s="34">
        <v>48</v>
      </c>
      <c r="I242" s="34" t="s">
        <v>22</v>
      </c>
      <c r="J242" s="36">
        <f>'v 48'!$D$17</f>
        <v>0</v>
      </c>
      <c r="K242" s="36">
        <f>'v 48'!$E$17</f>
        <v>0</v>
      </c>
    </row>
    <row r="243" spans="2:11" x14ac:dyDescent="0.2">
      <c r="B243" s="34"/>
      <c r="C243" s="38" t="s">
        <v>19</v>
      </c>
      <c r="D243" s="36">
        <f>'v 34'!$D$22</f>
        <v>0</v>
      </c>
      <c r="E243" s="36">
        <f>'v 34'!$E$22</f>
        <v>0</v>
      </c>
      <c r="F243" s="133">
        <f t="shared" si="3"/>
        <v>0</v>
      </c>
      <c r="G243" s="210">
        <f>'v 34'!$L$22</f>
        <v>0</v>
      </c>
      <c r="H243" s="34"/>
      <c r="I243" s="34" t="s">
        <v>23</v>
      </c>
      <c r="J243" s="36">
        <f>'v 48'!$D$18</f>
        <v>0</v>
      </c>
      <c r="K243" s="36">
        <f>'v 48'!$E$18</f>
        <v>0</v>
      </c>
    </row>
    <row r="244" spans="2:11" x14ac:dyDescent="0.2">
      <c r="B244" s="34"/>
      <c r="C244" s="39" t="s">
        <v>20</v>
      </c>
      <c r="D244" s="40">
        <f>'v 34'!$D$23</f>
        <v>0</v>
      </c>
      <c r="E244" s="40">
        <f>'v 34'!$E$23</f>
        <v>0</v>
      </c>
      <c r="F244" s="133">
        <f t="shared" si="3"/>
        <v>0</v>
      </c>
      <c r="G244" s="210">
        <f>'v 34'!$L$23</f>
        <v>0</v>
      </c>
      <c r="H244" s="34"/>
      <c r="I244" s="34" t="s">
        <v>24</v>
      </c>
      <c r="J244" s="36">
        <f>'v 48'!$D$19</f>
        <v>0</v>
      </c>
      <c r="K244" s="36">
        <f>'v 48'!$E$19</f>
        <v>0</v>
      </c>
    </row>
    <row r="245" spans="2:11" x14ac:dyDescent="0.2">
      <c r="B245" s="37">
        <v>35</v>
      </c>
      <c r="C245" s="41" t="s">
        <v>22</v>
      </c>
      <c r="D245" s="42">
        <f>'v 35'!$D$17</f>
        <v>0</v>
      </c>
      <c r="E245" s="42">
        <f>'v 35'!$E$17</f>
        <v>0</v>
      </c>
      <c r="F245" s="133">
        <f t="shared" si="3"/>
        <v>0</v>
      </c>
      <c r="G245" s="210">
        <f>'v 35'!$L$17</f>
        <v>0.33333333333333331</v>
      </c>
      <c r="H245" s="34"/>
      <c r="I245" s="34" t="s">
        <v>25</v>
      </c>
      <c r="J245" s="36">
        <f>'v 48'!$D$20</f>
        <v>0</v>
      </c>
      <c r="K245" s="36">
        <f>'v 48'!$E$20</f>
        <v>0</v>
      </c>
    </row>
    <row r="246" spans="2:11" x14ac:dyDescent="0.2">
      <c r="B246" s="34"/>
      <c r="C246" s="38" t="s">
        <v>23</v>
      </c>
      <c r="D246" s="36">
        <f>'v 35'!$D$18</f>
        <v>0</v>
      </c>
      <c r="E246" s="36">
        <f>'v 35'!$E$18</f>
        <v>0</v>
      </c>
      <c r="F246" s="133">
        <f t="shared" si="3"/>
        <v>0</v>
      </c>
      <c r="G246" s="210">
        <f>'v 35'!$L$18</f>
        <v>0.33333333333333331</v>
      </c>
      <c r="H246" s="34"/>
      <c r="I246" s="34" t="s">
        <v>18</v>
      </c>
      <c r="J246" s="36">
        <f>'v 48'!$D$21</f>
        <v>0</v>
      </c>
      <c r="K246" s="36">
        <f>'v 48'!$E$21</f>
        <v>0</v>
      </c>
    </row>
    <row r="247" spans="2:11" x14ac:dyDescent="0.2">
      <c r="B247" s="34"/>
      <c r="C247" s="38" t="s">
        <v>24</v>
      </c>
      <c r="D247" s="36">
        <f>'v 35'!$D$19</f>
        <v>0</v>
      </c>
      <c r="E247" s="36">
        <f>'v 35'!$E$19</f>
        <v>0</v>
      </c>
      <c r="F247" s="133">
        <f t="shared" si="3"/>
        <v>0</v>
      </c>
      <c r="G247" s="210">
        <f>'v 35'!$L$19</f>
        <v>0.33333333333333331</v>
      </c>
      <c r="H247" s="34">
        <v>49</v>
      </c>
      <c r="I247" s="34" t="s">
        <v>22</v>
      </c>
      <c r="J247" s="36">
        <f>'v 49'!$D$17</f>
        <v>0</v>
      </c>
      <c r="K247" s="36">
        <f>'v 49'!$E$17</f>
        <v>0</v>
      </c>
    </row>
    <row r="248" spans="2:11" x14ac:dyDescent="0.2">
      <c r="B248" s="34"/>
      <c r="C248" s="38" t="s">
        <v>25</v>
      </c>
      <c r="D248" s="36">
        <f>'v 35'!$D$20</f>
        <v>0</v>
      </c>
      <c r="E248" s="36">
        <f>'v 35'!$E$20</f>
        <v>0</v>
      </c>
      <c r="F248" s="133">
        <f t="shared" si="3"/>
        <v>0</v>
      </c>
      <c r="G248" s="210">
        <f>'v 35'!$L$20</f>
        <v>0.33333333333333331</v>
      </c>
      <c r="H248" s="34"/>
      <c r="I248" s="34" t="s">
        <v>23</v>
      </c>
      <c r="J248" s="36">
        <f>'v 49'!$D$18</f>
        <v>0</v>
      </c>
      <c r="K248" s="36">
        <f>'v 49'!$E$18</f>
        <v>0</v>
      </c>
    </row>
    <row r="249" spans="2:11" x14ac:dyDescent="0.2">
      <c r="B249" s="34"/>
      <c r="C249" s="38" t="s">
        <v>18</v>
      </c>
      <c r="D249" s="36">
        <f>'v 35'!$D$21</f>
        <v>0</v>
      </c>
      <c r="E249" s="36">
        <f>'v 35'!$E$21</f>
        <v>0</v>
      </c>
      <c r="F249" s="133">
        <f t="shared" si="3"/>
        <v>0</v>
      </c>
      <c r="G249" s="210">
        <f>'v 35'!$L$21</f>
        <v>0.33333333333333331</v>
      </c>
      <c r="H249" s="34"/>
      <c r="I249" s="34" t="s">
        <v>24</v>
      </c>
      <c r="J249" s="36">
        <f>'v 49'!$D$19</f>
        <v>0</v>
      </c>
      <c r="K249" s="36">
        <f>'v 49'!$E$19</f>
        <v>0</v>
      </c>
    </row>
    <row r="250" spans="2:11" x14ac:dyDescent="0.2">
      <c r="B250" s="34"/>
      <c r="C250" s="38" t="s">
        <v>19</v>
      </c>
      <c r="D250" s="36">
        <f>'v 35'!$D$22</f>
        <v>0</v>
      </c>
      <c r="E250" s="36">
        <f>'v 35'!$E$22</f>
        <v>0</v>
      </c>
      <c r="F250" s="133">
        <f t="shared" si="3"/>
        <v>0</v>
      </c>
      <c r="G250" s="210">
        <f>'v 35'!$L$22</f>
        <v>0</v>
      </c>
      <c r="H250" s="34"/>
      <c r="I250" s="34" t="s">
        <v>25</v>
      </c>
      <c r="J250" s="36">
        <f>'v 49'!$D$20</f>
        <v>0</v>
      </c>
      <c r="K250" s="36">
        <f>'v 49'!$E$20</f>
        <v>0</v>
      </c>
    </row>
    <row r="251" spans="2:11" x14ac:dyDescent="0.2">
      <c r="B251" s="34"/>
      <c r="C251" s="39" t="s">
        <v>20</v>
      </c>
      <c r="D251" s="40">
        <f>'v 35'!$D$23</f>
        <v>0</v>
      </c>
      <c r="E251" s="40">
        <f>'v 35'!$E$23</f>
        <v>0</v>
      </c>
      <c r="F251" s="133">
        <f t="shared" si="3"/>
        <v>0</v>
      </c>
      <c r="G251" s="210">
        <f>'v 35'!$L$23</f>
        <v>0</v>
      </c>
      <c r="H251" s="34"/>
      <c r="I251" s="34" t="s">
        <v>18</v>
      </c>
      <c r="J251" s="36">
        <f>'v 49'!$D$21</f>
        <v>0</v>
      </c>
      <c r="K251" s="36">
        <f>'v 49'!$E$21</f>
        <v>0</v>
      </c>
    </row>
    <row r="252" spans="2:11" x14ac:dyDescent="0.2">
      <c r="B252" s="37">
        <v>36</v>
      </c>
      <c r="C252" s="41" t="s">
        <v>22</v>
      </c>
      <c r="D252" s="42">
        <f>'v 36'!$D$17</f>
        <v>0</v>
      </c>
      <c r="E252" s="42">
        <f>'v 36'!$E$17</f>
        <v>0</v>
      </c>
      <c r="F252" s="133">
        <f t="shared" si="3"/>
        <v>0</v>
      </c>
      <c r="G252" s="210">
        <f>'v 36'!$L$17</f>
        <v>0.33333333333333331</v>
      </c>
      <c r="H252" s="34">
        <v>50</v>
      </c>
      <c r="I252" s="34" t="s">
        <v>22</v>
      </c>
      <c r="J252" s="36">
        <f>'v 50'!$D$17</f>
        <v>0</v>
      </c>
      <c r="K252" s="36">
        <f>'v 50'!$E$17</f>
        <v>0</v>
      </c>
    </row>
    <row r="253" spans="2:11" x14ac:dyDescent="0.2">
      <c r="B253" s="34"/>
      <c r="C253" s="38" t="s">
        <v>23</v>
      </c>
      <c r="D253" s="36">
        <f>'v 36'!$D$18</f>
        <v>0</v>
      </c>
      <c r="E253" s="36">
        <f>'v 36'!$E$18</f>
        <v>0</v>
      </c>
      <c r="F253" s="133">
        <f t="shared" si="3"/>
        <v>0</v>
      </c>
      <c r="G253" s="210">
        <f>'v 36'!$L$18</f>
        <v>0.33333333333333331</v>
      </c>
      <c r="H253" s="34"/>
      <c r="I253" s="34" t="s">
        <v>23</v>
      </c>
      <c r="J253" s="36">
        <f>'v 50'!$D$18</f>
        <v>0</v>
      </c>
      <c r="K253" s="36">
        <f>'v 50'!$E$18</f>
        <v>0</v>
      </c>
    </row>
    <row r="254" spans="2:11" x14ac:dyDescent="0.2">
      <c r="B254" s="34"/>
      <c r="C254" s="38" t="s">
        <v>24</v>
      </c>
      <c r="D254" s="36">
        <f>'v 36'!$D$19</f>
        <v>0</v>
      </c>
      <c r="E254" s="36">
        <f>'v 36'!$E$19</f>
        <v>0</v>
      </c>
      <c r="F254" s="133">
        <f t="shared" si="3"/>
        <v>0</v>
      </c>
      <c r="G254" s="210">
        <f>'v 36'!$L$19</f>
        <v>0.33333333333333331</v>
      </c>
      <c r="H254" s="34"/>
      <c r="I254" s="34" t="s">
        <v>24</v>
      </c>
      <c r="J254" s="36">
        <f>'v 50'!$D$19</f>
        <v>0</v>
      </c>
      <c r="K254" s="36">
        <f>'v 50'!$E$19</f>
        <v>0</v>
      </c>
    </row>
    <row r="255" spans="2:11" x14ac:dyDescent="0.2">
      <c r="B255" s="34"/>
      <c r="C255" s="38" t="s">
        <v>25</v>
      </c>
      <c r="D255" s="36">
        <f>'v 36'!$D$20</f>
        <v>0</v>
      </c>
      <c r="E255" s="36">
        <f>'v 36'!$E$20</f>
        <v>0</v>
      </c>
      <c r="F255" s="133">
        <f t="shared" si="3"/>
        <v>0</v>
      </c>
      <c r="G255" s="210">
        <f>'v 36'!$L$20</f>
        <v>0.33333333333333331</v>
      </c>
      <c r="H255" s="34"/>
      <c r="I255" s="34" t="s">
        <v>25</v>
      </c>
      <c r="J255" s="36">
        <f>'v 50'!$D$20</f>
        <v>0</v>
      </c>
      <c r="K255" s="36">
        <f>'v 50'!$E$20</f>
        <v>0</v>
      </c>
    </row>
    <row r="256" spans="2:11" x14ac:dyDescent="0.2">
      <c r="B256" s="34"/>
      <c r="C256" s="38" t="s">
        <v>18</v>
      </c>
      <c r="D256" s="36">
        <f>'v 36'!$D$21</f>
        <v>0</v>
      </c>
      <c r="E256" s="36">
        <f>'v 36'!$E$21</f>
        <v>0</v>
      </c>
      <c r="F256" s="133">
        <f t="shared" si="3"/>
        <v>0</v>
      </c>
      <c r="G256" s="210">
        <f>'v 36'!$L$21</f>
        <v>0.33333333333333331</v>
      </c>
      <c r="H256" s="34"/>
      <c r="I256" s="34" t="s">
        <v>18</v>
      </c>
      <c r="J256" s="36">
        <f>'v 50'!$D$21</f>
        <v>0</v>
      </c>
      <c r="K256" s="36">
        <f>'v 50'!$E$21</f>
        <v>0</v>
      </c>
    </row>
    <row r="257" spans="2:11" x14ac:dyDescent="0.2">
      <c r="B257" s="34"/>
      <c r="C257" s="38" t="s">
        <v>19</v>
      </c>
      <c r="D257" s="36">
        <f>'v 36'!$D$22</f>
        <v>0</v>
      </c>
      <c r="E257" s="36">
        <f>'v 36'!$E$22</f>
        <v>0</v>
      </c>
      <c r="F257" s="133">
        <f t="shared" si="3"/>
        <v>0</v>
      </c>
      <c r="G257" s="210">
        <f>'v 36'!$L$22</f>
        <v>0</v>
      </c>
      <c r="H257" s="34">
        <v>51</v>
      </c>
      <c r="I257" s="34" t="s">
        <v>22</v>
      </c>
      <c r="J257" s="36">
        <f>'v 51'!$D$17</f>
        <v>0</v>
      </c>
      <c r="K257" s="36">
        <f>'v 51'!$E$17</f>
        <v>0</v>
      </c>
    </row>
    <row r="258" spans="2:11" x14ac:dyDescent="0.2">
      <c r="B258" s="34"/>
      <c r="C258" s="39" t="s">
        <v>20</v>
      </c>
      <c r="D258" s="40">
        <f>'v 36'!$D$23</f>
        <v>0</v>
      </c>
      <c r="E258" s="40">
        <f>'v 36'!$E$23</f>
        <v>0</v>
      </c>
      <c r="F258" s="133">
        <f t="shared" si="3"/>
        <v>0</v>
      </c>
      <c r="G258" s="210">
        <f>'v 36'!$L$23</f>
        <v>0</v>
      </c>
      <c r="H258" s="34"/>
      <c r="I258" s="34" t="s">
        <v>23</v>
      </c>
      <c r="J258" s="36">
        <f>'v 51'!$D$18</f>
        <v>0</v>
      </c>
      <c r="K258" s="36">
        <f>'v 51'!$E$18</f>
        <v>0</v>
      </c>
    </row>
    <row r="259" spans="2:11" x14ac:dyDescent="0.2">
      <c r="B259" s="37">
        <v>37</v>
      </c>
      <c r="C259" s="41" t="s">
        <v>22</v>
      </c>
      <c r="D259" s="42">
        <f>'v 37'!$D$17</f>
        <v>0</v>
      </c>
      <c r="E259" s="42">
        <f>'v 37'!$E$17</f>
        <v>0</v>
      </c>
      <c r="F259" s="133">
        <f t="shared" si="3"/>
        <v>0</v>
      </c>
      <c r="G259" s="210">
        <f>'v 37'!$L$17</f>
        <v>0.33333333333333331</v>
      </c>
      <c r="H259" s="34"/>
      <c r="I259" s="34" t="s">
        <v>24</v>
      </c>
      <c r="J259" s="36">
        <f>'v 51'!$D$19</f>
        <v>0</v>
      </c>
      <c r="K259" s="36">
        <f>'v 51'!$E$19</f>
        <v>0</v>
      </c>
    </row>
    <row r="260" spans="2:11" x14ac:dyDescent="0.2">
      <c r="B260" s="34"/>
      <c r="C260" s="38" t="s">
        <v>23</v>
      </c>
      <c r="D260" s="36">
        <f>'v 37'!$D$18</f>
        <v>0</v>
      </c>
      <c r="E260" s="36">
        <f>'v 37'!$E$18</f>
        <v>0</v>
      </c>
      <c r="F260" s="133">
        <f t="shared" si="3"/>
        <v>0</v>
      </c>
      <c r="G260" s="210">
        <f>'v 37'!$L$18</f>
        <v>0.33333333333333331</v>
      </c>
      <c r="H260" s="34"/>
      <c r="I260" s="34" t="s">
        <v>25</v>
      </c>
      <c r="J260" s="36">
        <f>'v 51'!$D$20</f>
        <v>0</v>
      </c>
      <c r="K260" s="36">
        <f>'v 51'!$E$20</f>
        <v>0</v>
      </c>
    </row>
    <row r="261" spans="2:11" x14ac:dyDescent="0.2">
      <c r="B261" s="34"/>
      <c r="C261" s="38" t="s">
        <v>24</v>
      </c>
      <c r="D261" s="36">
        <f>'v 37'!$D$19</f>
        <v>0</v>
      </c>
      <c r="E261" s="36">
        <f>'v 37'!$E$19</f>
        <v>0</v>
      </c>
      <c r="F261" s="133">
        <f t="shared" si="3"/>
        <v>0</v>
      </c>
      <c r="G261" s="210">
        <f>'v 37'!$L$19</f>
        <v>0.33333333333333331</v>
      </c>
      <c r="H261" s="34"/>
      <c r="I261" s="34" t="s">
        <v>18</v>
      </c>
      <c r="J261" s="36">
        <f>'v 51'!$D$21</f>
        <v>0</v>
      </c>
      <c r="K261" s="36">
        <f>'v 51'!$E$21</f>
        <v>0</v>
      </c>
    </row>
    <row r="262" spans="2:11" x14ac:dyDescent="0.2">
      <c r="B262" s="34"/>
      <c r="C262" s="38" t="s">
        <v>25</v>
      </c>
      <c r="D262" s="36">
        <f>'v 37'!$D$20</f>
        <v>0</v>
      </c>
      <c r="E262" s="36">
        <f>'v 37'!$E$20</f>
        <v>0</v>
      </c>
      <c r="F262" s="133">
        <f t="shared" si="3"/>
        <v>0</v>
      </c>
      <c r="G262" s="210">
        <f>'v 37'!$L$20</f>
        <v>0.33333333333333331</v>
      </c>
      <c r="H262" s="34">
        <v>52</v>
      </c>
      <c r="I262" s="34" t="s">
        <v>22</v>
      </c>
      <c r="J262" s="36">
        <f>'v 52'!$D$17</f>
        <v>0</v>
      </c>
      <c r="K262" s="36">
        <f>'v 52'!$E$17</f>
        <v>0</v>
      </c>
    </row>
    <row r="263" spans="2:11" x14ac:dyDescent="0.2">
      <c r="B263" s="34"/>
      <c r="C263" s="38" t="s">
        <v>18</v>
      </c>
      <c r="D263" s="36">
        <f>'v 37'!$D$21</f>
        <v>0</v>
      </c>
      <c r="E263" s="36">
        <f>'v 37'!$E$21</f>
        <v>0</v>
      </c>
      <c r="F263" s="133">
        <f t="shared" si="3"/>
        <v>0</v>
      </c>
      <c r="G263" s="210">
        <f>'v 37'!$L$21</f>
        <v>0.33333333333333331</v>
      </c>
      <c r="H263" s="34"/>
      <c r="I263" s="34" t="s">
        <v>23</v>
      </c>
      <c r="J263" s="36">
        <f>'v 52'!$D$18</f>
        <v>0</v>
      </c>
      <c r="K263" s="36">
        <f>'v 52'!$E$18</f>
        <v>0</v>
      </c>
    </row>
    <row r="264" spans="2:11" x14ac:dyDescent="0.2">
      <c r="B264" s="34"/>
      <c r="C264" s="38" t="s">
        <v>19</v>
      </c>
      <c r="D264" s="36">
        <f>'v 37'!$D$22</f>
        <v>0</v>
      </c>
      <c r="E264" s="36">
        <f>'v 37'!$E$22</f>
        <v>0</v>
      </c>
      <c r="F264" s="133">
        <f t="shared" ref="F264:F327" si="4">E264-D264</f>
        <v>0</v>
      </c>
      <c r="G264" s="210">
        <f>'v 37'!$L$22</f>
        <v>0</v>
      </c>
      <c r="H264" s="34"/>
      <c r="I264" s="34" t="s">
        <v>24</v>
      </c>
      <c r="J264" s="36">
        <f>'v 52'!$D$19</f>
        <v>0</v>
      </c>
      <c r="K264" s="36">
        <f>'v 52'!$E$19</f>
        <v>0</v>
      </c>
    </row>
    <row r="265" spans="2:11" x14ac:dyDescent="0.2">
      <c r="B265" s="34"/>
      <c r="C265" s="39" t="s">
        <v>20</v>
      </c>
      <c r="D265" s="40">
        <f>'v 37'!$D$23</f>
        <v>0</v>
      </c>
      <c r="E265" s="40">
        <f>'v 37'!$E$23</f>
        <v>0</v>
      </c>
      <c r="F265" s="133">
        <f t="shared" si="4"/>
        <v>0</v>
      </c>
      <c r="G265" s="210">
        <f>'v 37'!$L$23</f>
        <v>0</v>
      </c>
      <c r="H265" s="34"/>
      <c r="I265" s="34" t="s">
        <v>25</v>
      </c>
      <c r="J265" s="36">
        <f>'v 52'!$D$20</f>
        <v>0</v>
      </c>
      <c r="K265" s="36">
        <f>'v 52'!$E$20</f>
        <v>0</v>
      </c>
    </row>
    <row r="266" spans="2:11" x14ac:dyDescent="0.2">
      <c r="B266" s="37">
        <v>38</v>
      </c>
      <c r="C266" s="41" t="s">
        <v>22</v>
      </c>
      <c r="D266" s="36">
        <f>'v 38'!$D$17</f>
        <v>0</v>
      </c>
      <c r="E266" s="36">
        <f>'v 38'!$E$17</f>
        <v>0</v>
      </c>
      <c r="F266" s="133">
        <f t="shared" si="4"/>
        <v>0</v>
      </c>
      <c r="G266" s="210">
        <f>'v 38'!$L$17</f>
        <v>0.33333333333333331</v>
      </c>
      <c r="H266" s="34"/>
      <c r="I266" s="34" t="s">
        <v>18</v>
      </c>
      <c r="J266" s="36">
        <f>'v 52'!$D$21</f>
        <v>0</v>
      </c>
      <c r="K266" s="36">
        <f>'v 52'!$E$21</f>
        <v>0</v>
      </c>
    </row>
    <row r="267" spans="2:11" x14ac:dyDescent="0.2">
      <c r="B267" s="34"/>
      <c r="C267" s="38" t="s">
        <v>23</v>
      </c>
      <c r="D267" s="36">
        <f>'v 38'!$D$18</f>
        <v>0</v>
      </c>
      <c r="E267" s="36">
        <f>'v 38'!$E$18</f>
        <v>0</v>
      </c>
      <c r="F267" s="133">
        <f t="shared" si="4"/>
        <v>0</v>
      </c>
      <c r="G267" s="210">
        <f>'v 38'!$L$18</f>
        <v>0.33333333333333331</v>
      </c>
      <c r="H267" s="34">
        <v>53</v>
      </c>
      <c r="I267" s="34" t="s">
        <v>22</v>
      </c>
      <c r="J267" s="36">
        <f>'v 53'!D17</f>
        <v>0</v>
      </c>
      <c r="K267" s="36">
        <f>'v 53'!E17</f>
        <v>0</v>
      </c>
    </row>
    <row r="268" spans="2:11" x14ac:dyDescent="0.2">
      <c r="B268" s="34"/>
      <c r="C268" s="38" t="s">
        <v>24</v>
      </c>
      <c r="D268" s="36">
        <f>'v 38'!$D$19</f>
        <v>0</v>
      </c>
      <c r="E268" s="36">
        <f>'v 38'!$E$19</f>
        <v>0</v>
      </c>
      <c r="F268" s="133">
        <f t="shared" si="4"/>
        <v>0</v>
      </c>
      <c r="G268" s="210">
        <f>'v 38'!$L$19</f>
        <v>0.33333333333333331</v>
      </c>
      <c r="H268" s="34"/>
      <c r="I268" s="34" t="s">
        <v>23</v>
      </c>
      <c r="J268" s="36">
        <f>'v 53'!D18</f>
        <v>0</v>
      </c>
      <c r="K268" s="36">
        <f>'v 53'!E18</f>
        <v>0</v>
      </c>
    </row>
    <row r="269" spans="2:11" x14ac:dyDescent="0.2">
      <c r="B269" s="34"/>
      <c r="C269" s="38" t="s">
        <v>25</v>
      </c>
      <c r="D269" s="36">
        <f>'v 38'!$D$20</f>
        <v>0</v>
      </c>
      <c r="E269" s="36">
        <f>'v 38'!$E$20</f>
        <v>0</v>
      </c>
      <c r="F269" s="133">
        <f t="shared" si="4"/>
        <v>0</v>
      </c>
      <c r="G269" s="210">
        <f>'v 38'!$L$20</f>
        <v>0.33333333333333331</v>
      </c>
      <c r="H269" s="34"/>
      <c r="I269" s="34" t="s">
        <v>24</v>
      </c>
      <c r="J269" s="36">
        <f>'v 53'!D19</f>
        <v>0</v>
      </c>
      <c r="K269" s="36">
        <f>'v 53'!E19</f>
        <v>0</v>
      </c>
    </row>
    <row r="270" spans="2:11" x14ac:dyDescent="0.2">
      <c r="B270" s="34"/>
      <c r="C270" s="38" t="s">
        <v>18</v>
      </c>
      <c r="D270" s="36">
        <f>'v 38'!$D$21</f>
        <v>0</v>
      </c>
      <c r="E270" s="36">
        <f>'v 38'!$E$21</f>
        <v>0</v>
      </c>
      <c r="F270" s="133">
        <f t="shared" si="4"/>
        <v>0</v>
      </c>
      <c r="G270" s="210">
        <f>'v 38'!$L$21</f>
        <v>0.33333333333333331</v>
      </c>
      <c r="H270" s="34"/>
      <c r="I270" s="34" t="s">
        <v>25</v>
      </c>
      <c r="J270" s="36">
        <f>'v 53'!D20</f>
        <v>0</v>
      </c>
      <c r="K270" s="36">
        <f>'v 53'!E20</f>
        <v>0</v>
      </c>
    </row>
    <row r="271" spans="2:11" x14ac:dyDescent="0.2">
      <c r="B271" s="34"/>
      <c r="C271" s="38" t="s">
        <v>19</v>
      </c>
      <c r="D271" s="36">
        <f>'v 38'!$D$22</f>
        <v>0</v>
      </c>
      <c r="E271" s="36">
        <f>'v 38'!$E$22</f>
        <v>0</v>
      </c>
      <c r="F271" s="133">
        <f t="shared" si="4"/>
        <v>0</v>
      </c>
      <c r="G271" s="210">
        <f>'v 38'!$L$22</f>
        <v>0</v>
      </c>
      <c r="H271" s="34"/>
      <c r="I271" s="34" t="s">
        <v>18</v>
      </c>
      <c r="J271" s="36">
        <f>'v 53'!D21</f>
        <v>0</v>
      </c>
      <c r="K271" s="36">
        <f>'v 53'!E21</f>
        <v>0</v>
      </c>
    </row>
    <row r="272" spans="2:11" x14ac:dyDescent="0.2">
      <c r="B272" s="34"/>
      <c r="C272" s="39" t="s">
        <v>20</v>
      </c>
      <c r="D272" s="40">
        <f>'v 38'!$D$23</f>
        <v>0</v>
      </c>
      <c r="E272" s="40">
        <f>'v 38'!$E$23</f>
        <v>0</v>
      </c>
      <c r="F272" s="133">
        <f t="shared" si="4"/>
        <v>0</v>
      </c>
      <c r="G272" s="210">
        <f>'v 38'!$L$23</f>
        <v>0</v>
      </c>
      <c r="H272" s="34"/>
      <c r="I272" s="34"/>
      <c r="J272" s="34"/>
      <c r="K272" s="34"/>
    </row>
    <row r="273" spans="2:11" x14ac:dyDescent="0.2">
      <c r="B273" s="37">
        <v>39</v>
      </c>
      <c r="C273" s="41" t="s">
        <v>22</v>
      </c>
      <c r="D273" s="36">
        <f>'v 39'!$D$17</f>
        <v>0</v>
      </c>
      <c r="E273" s="36">
        <f>'v 39'!$E$17</f>
        <v>0</v>
      </c>
      <c r="F273" s="133">
        <f t="shared" si="4"/>
        <v>0</v>
      </c>
      <c r="G273" s="210">
        <f>'v 39'!$L$17</f>
        <v>0.33333333333333331</v>
      </c>
      <c r="H273" s="34"/>
      <c r="I273" s="34"/>
      <c r="J273" s="34"/>
      <c r="K273" s="34"/>
    </row>
    <row r="274" spans="2:11" x14ac:dyDescent="0.2">
      <c r="B274" s="34"/>
      <c r="C274" s="38" t="s">
        <v>23</v>
      </c>
      <c r="D274" s="36">
        <f>'v 39'!$D$18</f>
        <v>0</v>
      </c>
      <c r="E274" s="36">
        <f>'v 39'!$E$18</f>
        <v>0</v>
      </c>
      <c r="F274" s="133">
        <f t="shared" si="4"/>
        <v>0</v>
      </c>
      <c r="G274" s="210">
        <f>'v 39'!$L$18</f>
        <v>0.33333333333333331</v>
      </c>
      <c r="H274" s="34"/>
      <c r="I274" s="34"/>
      <c r="J274" s="36"/>
      <c r="K274" s="36"/>
    </row>
    <row r="275" spans="2:11" x14ac:dyDescent="0.2">
      <c r="B275" s="34"/>
      <c r="C275" s="38" t="s">
        <v>24</v>
      </c>
      <c r="D275" s="36">
        <f>'v 39'!$D$19</f>
        <v>0</v>
      </c>
      <c r="E275" s="36">
        <f>'v 39'!$E$19</f>
        <v>0</v>
      </c>
      <c r="F275" s="133">
        <f t="shared" si="4"/>
        <v>0</v>
      </c>
      <c r="G275" s="210">
        <f>'v 39'!$L$19</f>
        <v>0.33333333333333331</v>
      </c>
      <c r="H275" s="34"/>
      <c r="I275" s="34"/>
      <c r="J275" s="36"/>
      <c r="K275" s="36"/>
    </row>
    <row r="276" spans="2:11" x14ac:dyDescent="0.2">
      <c r="B276" s="34"/>
      <c r="C276" s="38" t="s">
        <v>25</v>
      </c>
      <c r="D276" s="36">
        <f>'v 39'!$D$20</f>
        <v>0</v>
      </c>
      <c r="E276" s="36">
        <f>'v 39'!$E$20</f>
        <v>0</v>
      </c>
      <c r="F276" s="133">
        <f t="shared" si="4"/>
        <v>0</v>
      </c>
      <c r="G276" s="210">
        <f>'v 39'!$L$20</f>
        <v>0.33333333333333331</v>
      </c>
      <c r="H276" s="34"/>
      <c r="I276" s="34"/>
      <c r="J276" s="36"/>
      <c r="K276" s="36"/>
    </row>
    <row r="277" spans="2:11" x14ac:dyDescent="0.2">
      <c r="B277" s="34"/>
      <c r="C277" s="38" t="s">
        <v>18</v>
      </c>
      <c r="D277" s="36">
        <f>'v 39'!$D$21</f>
        <v>0</v>
      </c>
      <c r="E277" s="36">
        <f>'v 39'!$E$21</f>
        <v>0</v>
      </c>
      <c r="F277" s="133">
        <f t="shared" si="4"/>
        <v>0</v>
      </c>
      <c r="G277" s="210">
        <f>'v 39'!$L$21</f>
        <v>0.33333333333333331</v>
      </c>
      <c r="H277" s="34"/>
      <c r="I277" s="34"/>
      <c r="J277" s="36"/>
      <c r="K277" s="36"/>
    </row>
    <row r="278" spans="2:11" x14ac:dyDescent="0.2">
      <c r="B278" s="34"/>
      <c r="C278" s="38" t="s">
        <v>19</v>
      </c>
      <c r="D278" s="36">
        <f>'v 39'!$D$22</f>
        <v>0</v>
      </c>
      <c r="E278" s="36">
        <f>'v 39'!$E$22</f>
        <v>0</v>
      </c>
      <c r="F278" s="133">
        <f t="shared" si="4"/>
        <v>0</v>
      </c>
      <c r="G278" s="210">
        <f>'v 39'!$L$22</f>
        <v>0</v>
      </c>
      <c r="H278" s="34"/>
      <c r="I278" s="34"/>
      <c r="J278" s="36"/>
      <c r="K278" s="36"/>
    </row>
    <row r="279" spans="2:11" x14ac:dyDescent="0.2">
      <c r="B279" s="34"/>
      <c r="C279" s="39" t="s">
        <v>20</v>
      </c>
      <c r="D279" s="40">
        <f>'v 39'!$D$23</f>
        <v>0</v>
      </c>
      <c r="E279" s="40">
        <f>'v 39'!$E$23</f>
        <v>0</v>
      </c>
      <c r="F279" s="133">
        <f t="shared" si="4"/>
        <v>0</v>
      </c>
      <c r="G279" s="210">
        <f>'v 39'!$L$23</f>
        <v>0</v>
      </c>
      <c r="H279" s="34"/>
      <c r="I279" s="34"/>
      <c r="J279" s="36"/>
      <c r="K279" s="36"/>
    </row>
    <row r="280" spans="2:11" x14ac:dyDescent="0.2">
      <c r="B280" s="37">
        <v>40</v>
      </c>
      <c r="C280" s="41" t="s">
        <v>22</v>
      </c>
      <c r="D280" s="42">
        <f>'v 40'!$D$17</f>
        <v>0</v>
      </c>
      <c r="E280" s="42">
        <f>'v 40'!$E$17</f>
        <v>0</v>
      </c>
      <c r="F280" s="133">
        <f t="shared" si="4"/>
        <v>0</v>
      </c>
      <c r="G280" s="210">
        <f>'v 40'!$L$17</f>
        <v>0.33333333333333331</v>
      </c>
      <c r="H280" s="34"/>
      <c r="I280" s="34"/>
      <c r="J280" s="36"/>
      <c r="K280" s="36"/>
    </row>
    <row r="281" spans="2:11" x14ac:dyDescent="0.2">
      <c r="B281" s="34"/>
      <c r="C281" s="38" t="s">
        <v>23</v>
      </c>
      <c r="D281" s="36">
        <f>'v 40'!$D$18</f>
        <v>0</v>
      </c>
      <c r="E281" s="36">
        <f>'v 40'!$E$18</f>
        <v>0</v>
      </c>
      <c r="F281" s="133">
        <f t="shared" si="4"/>
        <v>0</v>
      </c>
      <c r="G281" s="210">
        <f>'v 40'!$L$18</f>
        <v>0.33333333333333331</v>
      </c>
      <c r="H281" s="34"/>
      <c r="I281" s="34"/>
      <c r="J281" s="36"/>
      <c r="K281" s="36"/>
    </row>
    <row r="282" spans="2:11" x14ac:dyDescent="0.2">
      <c r="B282" s="34"/>
      <c r="C282" s="38" t="s">
        <v>24</v>
      </c>
      <c r="D282" s="36">
        <f>'v 40'!$D$19</f>
        <v>0</v>
      </c>
      <c r="E282" s="36">
        <f>'v 40'!$E$19</f>
        <v>0</v>
      </c>
      <c r="F282" s="133">
        <f t="shared" si="4"/>
        <v>0</v>
      </c>
      <c r="G282" s="210">
        <f>'v 40'!$L$19</f>
        <v>0.33333333333333331</v>
      </c>
      <c r="H282" s="34"/>
      <c r="I282" s="34"/>
      <c r="J282" s="36"/>
      <c r="K282" s="36"/>
    </row>
    <row r="283" spans="2:11" x14ac:dyDescent="0.2">
      <c r="B283" s="34"/>
      <c r="C283" s="38" t="s">
        <v>25</v>
      </c>
      <c r="D283" s="36">
        <f>'v 40'!$D$20</f>
        <v>0</v>
      </c>
      <c r="E283" s="36">
        <f>'v 40'!$E$20</f>
        <v>0</v>
      </c>
      <c r="F283" s="133">
        <f t="shared" si="4"/>
        <v>0</v>
      </c>
      <c r="G283" s="210">
        <f>'v 40'!$L$20</f>
        <v>0.33333333333333331</v>
      </c>
      <c r="H283" s="34"/>
      <c r="I283" s="34"/>
      <c r="J283" s="36"/>
      <c r="K283" s="36"/>
    </row>
    <row r="284" spans="2:11" x14ac:dyDescent="0.2">
      <c r="B284" s="34"/>
      <c r="C284" s="38" t="s">
        <v>18</v>
      </c>
      <c r="D284" s="36">
        <f>'v 40'!$D$21</f>
        <v>0</v>
      </c>
      <c r="E284" s="36">
        <f>'v 40'!$E$21</f>
        <v>0</v>
      </c>
      <c r="F284" s="133">
        <f t="shared" si="4"/>
        <v>0</v>
      </c>
      <c r="G284" s="210">
        <f>'v 40'!$L$21</f>
        <v>0.33333333333333331</v>
      </c>
      <c r="H284" s="34"/>
      <c r="I284" s="34"/>
      <c r="J284" s="36"/>
      <c r="K284" s="36"/>
    </row>
    <row r="285" spans="2:11" x14ac:dyDescent="0.2">
      <c r="B285" s="34"/>
      <c r="C285" s="38" t="s">
        <v>19</v>
      </c>
      <c r="D285" s="36">
        <f>'v 40'!$D$22</f>
        <v>0</v>
      </c>
      <c r="E285" s="36">
        <f>'v 40'!$E$22</f>
        <v>0</v>
      </c>
      <c r="F285" s="133">
        <f t="shared" si="4"/>
        <v>0</v>
      </c>
      <c r="G285" s="210">
        <f>'v 40'!$L$22</f>
        <v>0</v>
      </c>
      <c r="H285" s="34"/>
      <c r="I285" s="34"/>
      <c r="J285" s="36"/>
      <c r="K285" s="36"/>
    </row>
    <row r="286" spans="2:11" x14ac:dyDescent="0.2">
      <c r="B286" s="34"/>
      <c r="C286" s="39" t="s">
        <v>20</v>
      </c>
      <c r="D286" s="40">
        <f>'v 40'!$D$23</f>
        <v>0</v>
      </c>
      <c r="E286" s="40">
        <f>'v 40'!$E$23</f>
        <v>0</v>
      </c>
      <c r="F286" s="133">
        <f t="shared" si="4"/>
        <v>0</v>
      </c>
      <c r="G286" s="210">
        <f>'v 40'!$L$23</f>
        <v>0</v>
      </c>
      <c r="H286" s="34"/>
      <c r="I286" s="34"/>
      <c r="J286" s="36"/>
      <c r="K286" s="36"/>
    </row>
    <row r="287" spans="2:11" x14ac:dyDescent="0.2">
      <c r="B287" s="37">
        <v>41</v>
      </c>
      <c r="C287" s="41" t="s">
        <v>22</v>
      </c>
      <c r="D287" s="42">
        <f>'v 41'!$D$17</f>
        <v>0</v>
      </c>
      <c r="E287" s="42">
        <f>'v 41'!$E$17</f>
        <v>0</v>
      </c>
      <c r="F287" s="133">
        <f t="shared" si="4"/>
        <v>0</v>
      </c>
      <c r="G287" s="210">
        <f>'v 41'!$L$17</f>
        <v>0.33333333333333331</v>
      </c>
      <c r="H287" s="34"/>
      <c r="I287" s="34"/>
      <c r="J287" s="36"/>
      <c r="K287" s="36"/>
    </row>
    <row r="288" spans="2:11" x14ac:dyDescent="0.2">
      <c r="B288" s="34"/>
      <c r="C288" s="38" t="s">
        <v>23</v>
      </c>
      <c r="D288" s="36">
        <f>'v 41'!$D$18</f>
        <v>0</v>
      </c>
      <c r="E288" s="36">
        <f>'v 41'!$E$18</f>
        <v>0</v>
      </c>
      <c r="F288" s="133">
        <f t="shared" si="4"/>
        <v>0</v>
      </c>
      <c r="G288" s="210">
        <f>'v 41'!$L$18</f>
        <v>0.33333333333333331</v>
      </c>
      <c r="H288" s="34"/>
      <c r="I288" s="34"/>
      <c r="J288" s="36"/>
      <c r="K288" s="36"/>
    </row>
    <row r="289" spans="2:11" x14ac:dyDescent="0.2">
      <c r="B289" s="34"/>
      <c r="C289" s="38" t="s">
        <v>24</v>
      </c>
      <c r="D289" s="36">
        <f>'v 41'!$D$19</f>
        <v>0</v>
      </c>
      <c r="E289" s="36">
        <f>'v 41'!$E$19</f>
        <v>0</v>
      </c>
      <c r="F289" s="133">
        <f t="shared" si="4"/>
        <v>0</v>
      </c>
      <c r="G289" s="210">
        <f>'v 41'!$L$19</f>
        <v>0.33333333333333331</v>
      </c>
      <c r="H289" s="34"/>
      <c r="I289" s="34"/>
      <c r="J289" s="36"/>
      <c r="K289" s="36"/>
    </row>
    <row r="290" spans="2:11" x14ac:dyDescent="0.2">
      <c r="B290" s="34"/>
      <c r="C290" s="38" t="s">
        <v>25</v>
      </c>
      <c r="D290" s="36">
        <f>'v 41'!$D$20</f>
        <v>0</v>
      </c>
      <c r="E290" s="36">
        <f>'v 41'!$E$20</f>
        <v>0</v>
      </c>
      <c r="F290" s="133">
        <f t="shared" si="4"/>
        <v>0</v>
      </c>
      <c r="G290" s="210">
        <f>'v 41'!$L$20</f>
        <v>0.33333333333333331</v>
      </c>
      <c r="H290" s="34"/>
      <c r="I290" s="34"/>
      <c r="J290" s="36"/>
      <c r="K290" s="36"/>
    </row>
    <row r="291" spans="2:11" x14ac:dyDescent="0.2">
      <c r="B291" s="34"/>
      <c r="C291" s="38" t="s">
        <v>18</v>
      </c>
      <c r="D291" s="36">
        <f>'v 41'!$D$21</f>
        <v>0</v>
      </c>
      <c r="E291" s="36">
        <f>'v 41'!$E$21</f>
        <v>0</v>
      </c>
      <c r="F291" s="133">
        <f t="shared" si="4"/>
        <v>0</v>
      </c>
      <c r="G291" s="210">
        <f>'v 41'!$L$21</f>
        <v>0.33333333333333331</v>
      </c>
      <c r="H291" s="34"/>
      <c r="I291" s="34"/>
      <c r="J291" s="36"/>
      <c r="K291" s="36"/>
    </row>
    <row r="292" spans="2:11" x14ac:dyDescent="0.2">
      <c r="B292" s="34"/>
      <c r="C292" s="38" t="s">
        <v>19</v>
      </c>
      <c r="D292" s="36">
        <f>'v 41'!$D$22</f>
        <v>0</v>
      </c>
      <c r="E292" s="36">
        <f>'v 41'!$E$22</f>
        <v>0</v>
      </c>
      <c r="F292" s="133">
        <f t="shared" si="4"/>
        <v>0</v>
      </c>
      <c r="G292" s="210">
        <f>'v 41'!$L$22</f>
        <v>0</v>
      </c>
      <c r="H292" s="34"/>
      <c r="I292" s="34"/>
      <c r="J292" s="36"/>
      <c r="K292" s="36"/>
    </row>
    <row r="293" spans="2:11" x14ac:dyDescent="0.2">
      <c r="B293" s="34"/>
      <c r="C293" s="39" t="s">
        <v>20</v>
      </c>
      <c r="D293" s="40">
        <f>'v 41'!$D$23</f>
        <v>0</v>
      </c>
      <c r="E293" s="40">
        <f>'v 41'!$E$23</f>
        <v>0</v>
      </c>
      <c r="F293" s="133">
        <f t="shared" si="4"/>
        <v>0</v>
      </c>
      <c r="G293" s="210">
        <f>'v 41'!$L$23</f>
        <v>0</v>
      </c>
      <c r="H293" s="34"/>
      <c r="I293" s="34"/>
      <c r="J293" s="36"/>
      <c r="K293" s="36"/>
    </row>
    <row r="294" spans="2:11" x14ac:dyDescent="0.2">
      <c r="B294" s="37">
        <v>42</v>
      </c>
      <c r="C294" s="41" t="s">
        <v>22</v>
      </c>
      <c r="D294" s="36">
        <f>'v 42'!$D$17</f>
        <v>0</v>
      </c>
      <c r="E294" s="36">
        <f>'v 42'!$E$17</f>
        <v>0</v>
      </c>
      <c r="F294" s="133">
        <f t="shared" si="4"/>
        <v>0</v>
      </c>
      <c r="G294" s="210">
        <f>'v 42'!$L$17</f>
        <v>0.33333333333333331</v>
      </c>
      <c r="H294" s="34"/>
      <c r="I294" s="34"/>
      <c r="J294" s="36"/>
      <c r="K294" s="36"/>
    </row>
    <row r="295" spans="2:11" x14ac:dyDescent="0.2">
      <c r="B295" s="34"/>
      <c r="C295" s="38" t="s">
        <v>23</v>
      </c>
      <c r="D295" s="36">
        <f>'v 42'!$D$18</f>
        <v>0</v>
      </c>
      <c r="E295" s="36">
        <f>'v 42'!$E$18</f>
        <v>0</v>
      </c>
      <c r="F295" s="133">
        <f t="shared" si="4"/>
        <v>0</v>
      </c>
      <c r="G295" s="210">
        <f>'v 42'!$L$18</f>
        <v>0.33333333333333331</v>
      </c>
      <c r="H295" s="34"/>
      <c r="I295" s="34"/>
      <c r="J295" s="36"/>
      <c r="K295" s="36"/>
    </row>
    <row r="296" spans="2:11" x14ac:dyDescent="0.2">
      <c r="B296" s="34"/>
      <c r="C296" s="38" t="s">
        <v>24</v>
      </c>
      <c r="D296" s="36">
        <f>'v 42'!$D$19</f>
        <v>0</v>
      </c>
      <c r="E296" s="36">
        <f>'v 42'!$E$19</f>
        <v>0</v>
      </c>
      <c r="F296" s="133">
        <f t="shared" si="4"/>
        <v>0</v>
      </c>
      <c r="G296" s="210">
        <f>'v 42'!$L$19</f>
        <v>0.33333333333333331</v>
      </c>
      <c r="H296" s="34"/>
      <c r="I296" s="34"/>
      <c r="J296" s="36"/>
      <c r="K296" s="36"/>
    </row>
    <row r="297" spans="2:11" x14ac:dyDescent="0.2">
      <c r="B297" s="34"/>
      <c r="C297" s="38" t="s">
        <v>25</v>
      </c>
      <c r="D297" s="36">
        <f>'v 42'!$D$20</f>
        <v>0</v>
      </c>
      <c r="E297" s="36">
        <f>'v 42'!$E$20</f>
        <v>0</v>
      </c>
      <c r="F297" s="133">
        <f t="shared" si="4"/>
        <v>0</v>
      </c>
      <c r="G297" s="210">
        <f>'v 42'!$L$20</f>
        <v>0.33333333333333331</v>
      </c>
      <c r="H297" s="34"/>
      <c r="I297" s="34"/>
      <c r="J297" s="36"/>
      <c r="K297" s="36"/>
    </row>
    <row r="298" spans="2:11" x14ac:dyDescent="0.2">
      <c r="B298" s="34"/>
      <c r="C298" s="38" t="s">
        <v>18</v>
      </c>
      <c r="D298" s="36">
        <f>'v 42'!$D$21</f>
        <v>0</v>
      </c>
      <c r="E298" s="36">
        <f>'v 42'!$E$21</f>
        <v>0</v>
      </c>
      <c r="F298" s="133">
        <f t="shared" si="4"/>
        <v>0</v>
      </c>
      <c r="G298" s="210">
        <f>'v 42'!$L$21</f>
        <v>0.33333333333333331</v>
      </c>
      <c r="H298" s="34"/>
      <c r="I298" s="34"/>
      <c r="J298" s="36"/>
      <c r="K298" s="36"/>
    </row>
    <row r="299" spans="2:11" x14ac:dyDescent="0.2">
      <c r="B299" s="34"/>
      <c r="C299" s="38" t="s">
        <v>19</v>
      </c>
      <c r="D299" s="36">
        <f>'v 42'!$D$22</f>
        <v>0</v>
      </c>
      <c r="E299" s="36">
        <f>'v 42'!$E$22</f>
        <v>0</v>
      </c>
      <c r="F299" s="133">
        <f t="shared" si="4"/>
        <v>0</v>
      </c>
      <c r="G299" s="210">
        <f>'v 42'!$L$22</f>
        <v>0</v>
      </c>
      <c r="H299" s="34"/>
      <c r="I299" s="34"/>
      <c r="J299" s="36"/>
      <c r="K299" s="36"/>
    </row>
    <row r="300" spans="2:11" x14ac:dyDescent="0.2">
      <c r="B300" s="34"/>
      <c r="C300" s="39" t="s">
        <v>20</v>
      </c>
      <c r="D300" s="36">
        <f>'v 42'!$D$23</f>
        <v>0</v>
      </c>
      <c r="E300" s="36">
        <f>'v 42'!$E$23</f>
        <v>0</v>
      </c>
      <c r="F300" s="133">
        <f t="shared" si="4"/>
        <v>0</v>
      </c>
      <c r="G300" s="210">
        <f>'v 42'!$L$23</f>
        <v>0</v>
      </c>
      <c r="H300" s="34"/>
      <c r="I300" s="34"/>
      <c r="J300" s="36"/>
      <c r="K300" s="36"/>
    </row>
    <row r="301" spans="2:11" x14ac:dyDescent="0.2">
      <c r="B301" s="37">
        <v>43</v>
      </c>
      <c r="C301" s="41" t="s">
        <v>22</v>
      </c>
      <c r="D301" s="36">
        <f>'v 43'!$D$17</f>
        <v>0</v>
      </c>
      <c r="E301" s="36">
        <f>'v 43'!$E$17</f>
        <v>0</v>
      </c>
      <c r="F301" s="133">
        <f t="shared" si="4"/>
        <v>0</v>
      </c>
      <c r="G301" s="210">
        <f>'v 43'!$L$17</f>
        <v>0.33333333333333331</v>
      </c>
      <c r="H301" s="34"/>
      <c r="I301" s="34"/>
      <c r="J301" s="36"/>
      <c r="K301" s="36"/>
    </row>
    <row r="302" spans="2:11" x14ac:dyDescent="0.2">
      <c r="B302" s="34"/>
      <c r="C302" s="38" t="s">
        <v>23</v>
      </c>
      <c r="D302" s="36">
        <f>'v 43'!$D$18</f>
        <v>0</v>
      </c>
      <c r="E302" s="36">
        <f>'v 43'!$E$18</f>
        <v>0</v>
      </c>
      <c r="F302" s="133">
        <f t="shared" si="4"/>
        <v>0</v>
      </c>
      <c r="G302" s="210">
        <f>'v 43'!$L$18</f>
        <v>0.33333333333333331</v>
      </c>
      <c r="H302" s="34"/>
      <c r="I302" s="34"/>
      <c r="J302" s="36"/>
      <c r="K302" s="36"/>
    </row>
    <row r="303" spans="2:11" x14ac:dyDescent="0.2">
      <c r="B303" s="34"/>
      <c r="C303" s="38" t="s">
        <v>24</v>
      </c>
      <c r="D303" s="36">
        <f>'v 43'!$D$19</f>
        <v>0</v>
      </c>
      <c r="E303" s="36">
        <f>'v 43'!$E$19</f>
        <v>0</v>
      </c>
      <c r="F303" s="133">
        <f t="shared" si="4"/>
        <v>0</v>
      </c>
      <c r="G303" s="210">
        <f>'v 43'!$L$19</f>
        <v>0.33333333333333331</v>
      </c>
      <c r="H303" s="34"/>
      <c r="I303" s="34"/>
      <c r="J303" s="36"/>
      <c r="K303" s="36"/>
    </row>
    <row r="304" spans="2:11" x14ac:dyDescent="0.2">
      <c r="B304" s="34"/>
      <c r="C304" s="38" t="s">
        <v>25</v>
      </c>
      <c r="D304" s="36">
        <f>'v 43'!$D$20</f>
        <v>0</v>
      </c>
      <c r="E304" s="36">
        <f>'v 43'!$E$20</f>
        <v>0</v>
      </c>
      <c r="F304" s="133">
        <f t="shared" si="4"/>
        <v>0</v>
      </c>
      <c r="G304" s="210">
        <f>'v 43'!$L$20</f>
        <v>0.33333333333333331</v>
      </c>
      <c r="H304" s="34"/>
      <c r="I304" s="34"/>
      <c r="J304" s="36"/>
      <c r="K304" s="36"/>
    </row>
    <row r="305" spans="2:11" x14ac:dyDescent="0.2">
      <c r="B305" s="34"/>
      <c r="C305" s="38" t="s">
        <v>18</v>
      </c>
      <c r="D305" s="36">
        <f>'v 43'!$D$21</f>
        <v>0</v>
      </c>
      <c r="E305" s="36">
        <f>'v 43'!$E$21</f>
        <v>0</v>
      </c>
      <c r="F305" s="133">
        <f t="shared" si="4"/>
        <v>0</v>
      </c>
      <c r="G305" s="210">
        <f>'v 43'!$L$21</f>
        <v>0.33333333333333331</v>
      </c>
      <c r="H305" s="34"/>
      <c r="I305" s="34"/>
      <c r="J305" s="36"/>
      <c r="K305" s="36"/>
    </row>
    <row r="306" spans="2:11" x14ac:dyDescent="0.2">
      <c r="B306" s="34"/>
      <c r="C306" s="38" t="s">
        <v>19</v>
      </c>
      <c r="D306" s="36">
        <f>'v 43'!$D$22</f>
        <v>0</v>
      </c>
      <c r="E306" s="36">
        <f>'v 43'!$E$22</f>
        <v>0</v>
      </c>
      <c r="F306" s="133">
        <f t="shared" si="4"/>
        <v>0</v>
      </c>
      <c r="G306" s="210">
        <f>'v 43'!$L$22</f>
        <v>0</v>
      </c>
      <c r="H306" s="34"/>
      <c r="I306" s="34"/>
      <c r="J306" s="36"/>
      <c r="K306" s="36"/>
    </row>
    <row r="307" spans="2:11" x14ac:dyDescent="0.2">
      <c r="B307" s="34"/>
      <c r="C307" s="39" t="s">
        <v>20</v>
      </c>
      <c r="D307" s="40">
        <f>'v 43'!$D$23</f>
        <v>0</v>
      </c>
      <c r="E307" s="40">
        <f>'v 43'!$E$23</f>
        <v>0</v>
      </c>
      <c r="F307" s="133">
        <f t="shared" si="4"/>
        <v>0</v>
      </c>
      <c r="G307" s="210">
        <f>'v 43'!$L$23</f>
        <v>0</v>
      </c>
      <c r="H307" s="34"/>
      <c r="I307" s="34"/>
      <c r="J307" s="36"/>
      <c r="K307" s="36"/>
    </row>
    <row r="308" spans="2:11" x14ac:dyDescent="0.2">
      <c r="B308" s="37">
        <v>44</v>
      </c>
      <c r="C308" s="41" t="s">
        <v>22</v>
      </c>
      <c r="D308" s="42">
        <f>'v 44'!$D$17</f>
        <v>0</v>
      </c>
      <c r="E308" s="42">
        <f>'v 44'!$E$17</f>
        <v>0</v>
      </c>
      <c r="F308" s="133">
        <f t="shared" si="4"/>
        <v>0</v>
      </c>
      <c r="G308" s="210">
        <f>'v 44'!$L$17</f>
        <v>0.33333333333333331</v>
      </c>
      <c r="H308" s="34"/>
      <c r="I308" s="34"/>
      <c r="J308" s="36"/>
      <c r="K308" s="36"/>
    </row>
    <row r="309" spans="2:11" x14ac:dyDescent="0.2">
      <c r="B309" s="34"/>
      <c r="C309" s="38" t="s">
        <v>23</v>
      </c>
      <c r="D309" s="36">
        <f>'v 44'!$D$18</f>
        <v>0</v>
      </c>
      <c r="E309" s="36">
        <f>'v 44'!$E$18</f>
        <v>0</v>
      </c>
      <c r="F309" s="133">
        <f t="shared" si="4"/>
        <v>0</v>
      </c>
      <c r="G309" s="210">
        <f>'v 44'!$L$18</f>
        <v>0.33333333333333331</v>
      </c>
      <c r="H309" s="34"/>
      <c r="I309" s="34"/>
      <c r="J309" s="36"/>
      <c r="K309" s="36"/>
    </row>
    <row r="310" spans="2:11" x14ac:dyDescent="0.2">
      <c r="B310" s="34"/>
      <c r="C310" s="38" t="s">
        <v>24</v>
      </c>
      <c r="D310" s="36">
        <f>'v 44'!$D$19</f>
        <v>0</v>
      </c>
      <c r="E310" s="36">
        <f>'v 44'!$E$19</f>
        <v>0</v>
      </c>
      <c r="F310" s="133">
        <f t="shared" si="4"/>
        <v>0</v>
      </c>
      <c r="G310" s="210">
        <f>'v 44'!$L$19</f>
        <v>0.33333333333333331</v>
      </c>
      <c r="H310" s="34"/>
      <c r="I310" s="34"/>
      <c r="J310" s="36"/>
      <c r="K310" s="36"/>
    </row>
    <row r="311" spans="2:11" x14ac:dyDescent="0.2">
      <c r="B311" s="34"/>
      <c r="C311" s="38" t="s">
        <v>25</v>
      </c>
      <c r="D311" s="36">
        <f>'v 44'!$D$20</f>
        <v>0</v>
      </c>
      <c r="E311" s="36">
        <f>'v 44'!$E$20</f>
        <v>0</v>
      </c>
      <c r="F311" s="133">
        <f t="shared" si="4"/>
        <v>0</v>
      </c>
      <c r="G311" s="210">
        <f>'v 44'!$L$20</f>
        <v>0.33333333333333331</v>
      </c>
      <c r="H311" s="34"/>
      <c r="I311" s="34"/>
      <c r="J311" s="36"/>
      <c r="K311" s="36"/>
    </row>
    <row r="312" spans="2:11" x14ac:dyDescent="0.2">
      <c r="B312" s="34"/>
      <c r="C312" s="38" t="s">
        <v>18</v>
      </c>
      <c r="D312" s="36">
        <f>'v 44'!$D$21</f>
        <v>0</v>
      </c>
      <c r="E312" s="36">
        <f>'v 44'!$E$21</f>
        <v>0</v>
      </c>
      <c r="F312" s="133">
        <f t="shared" si="4"/>
        <v>0</v>
      </c>
      <c r="G312" s="210">
        <f>'v 44'!$L$21</f>
        <v>0.16666666666666666</v>
      </c>
      <c r="H312" s="34"/>
      <c r="I312" s="34"/>
      <c r="J312" s="36"/>
      <c r="K312" s="36"/>
    </row>
    <row r="313" spans="2:11" x14ac:dyDescent="0.2">
      <c r="B313" s="34"/>
      <c r="C313" s="38" t="s">
        <v>19</v>
      </c>
      <c r="D313" s="36">
        <f>'v 44'!$D$22</f>
        <v>0</v>
      </c>
      <c r="E313" s="36">
        <f>'v 44'!$E$22</f>
        <v>0</v>
      </c>
      <c r="F313" s="133">
        <f t="shared" si="4"/>
        <v>0</v>
      </c>
      <c r="G313" s="210">
        <f>'v 44'!$L$22</f>
        <v>0</v>
      </c>
      <c r="H313" s="34"/>
      <c r="I313" s="34"/>
      <c r="J313" s="36"/>
      <c r="K313" s="36"/>
    </row>
    <row r="314" spans="2:11" x14ac:dyDescent="0.2">
      <c r="B314" s="34"/>
      <c r="C314" s="39" t="s">
        <v>20</v>
      </c>
      <c r="D314" s="40">
        <f>'v 44'!$D$23</f>
        <v>0</v>
      </c>
      <c r="E314" s="40">
        <f>'v 44'!$E$23</f>
        <v>0</v>
      </c>
      <c r="F314" s="133">
        <f t="shared" si="4"/>
        <v>0</v>
      </c>
      <c r="G314" s="210">
        <f>'v 44'!$L$23</f>
        <v>0</v>
      </c>
      <c r="H314" s="34"/>
      <c r="I314" s="34"/>
      <c r="J314" s="36"/>
      <c r="K314" s="36"/>
    </row>
    <row r="315" spans="2:11" x14ac:dyDescent="0.2">
      <c r="B315" s="37">
        <v>45</v>
      </c>
      <c r="C315" s="41" t="s">
        <v>22</v>
      </c>
      <c r="D315" s="42">
        <f>'v 45'!$D$17</f>
        <v>0</v>
      </c>
      <c r="E315" s="42">
        <f>'v 45'!$E$17</f>
        <v>0</v>
      </c>
      <c r="F315" s="133">
        <f t="shared" si="4"/>
        <v>0</v>
      </c>
      <c r="G315" s="210">
        <f>'v 45'!$L$17</f>
        <v>0.33333333333333331</v>
      </c>
      <c r="H315" s="34"/>
      <c r="I315" s="34"/>
      <c r="J315" s="36"/>
      <c r="K315" s="36"/>
    </row>
    <row r="316" spans="2:11" x14ac:dyDescent="0.2">
      <c r="B316" s="34"/>
      <c r="C316" s="38" t="s">
        <v>23</v>
      </c>
      <c r="D316" s="36">
        <f>'v 45'!$D$18</f>
        <v>0</v>
      </c>
      <c r="E316" s="36">
        <f>'v 45'!$E$18</f>
        <v>0</v>
      </c>
      <c r="F316" s="133">
        <f t="shared" si="4"/>
        <v>0</v>
      </c>
      <c r="G316" s="210">
        <f>'v 45'!$L$18</f>
        <v>0.33333333333333331</v>
      </c>
      <c r="H316" s="34"/>
      <c r="I316" s="34"/>
      <c r="J316" s="36"/>
      <c r="K316" s="36"/>
    </row>
    <row r="317" spans="2:11" x14ac:dyDescent="0.2">
      <c r="B317" s="34"/>
      <c r="C317" s="38" t="s">
        <v>24</v>
      </c>
      <c r="D317" s="36">
        <f>'v 45'!$D$19</f>
        <v>0</v>
      </c>
      <c r="E317" s="36">
        <f>'v 45'!$E$19</f>
        <v>0</v>
      </c>
      <c r="F317" s="133">
        <f t="shared" si="4"/>
        <v>0</v>
      </c>
      <c r="G317" s="210">
        <f>'v 45'!$L$19</f>
        <v>0.33333333333333331</v>
      </c>
      <c r="H317" s="34"/>
      <c r="I317" s="34"/>
      <c r="J317" s="36"/>
      <c r="K317" s="36"/>
    </row>
    <row r="318" spans="2:11" x14ac:dyDescent="0.2">
      <c r="B318" s="34"/>
      <c r="C318" s="38" t="s">
        <v>25</v>
      </c>
      <c r="D318" s="36">
        <f>'v 45'!$D$20</f>
        <v>0</v>
      </c>
      <c r="E318" s="36">
        <f>'v 45'!$E$20</f>
        <v>0</v>
      </c>
      <c r="F318" s="133">
        <f t="shared" si="4"/>
        <v>0</v>
      </c>
      <c r="G318" s="210">
        <f>'v 45'!$L$20</f>
        <v>0.33333333333333331</v>
      </c>
      <c r="H318" s="34"/>
      <c r="I318" s="34"/>
      <c r="J318" s="36"/>
      <c r="K318" s="36"/>
    </row>
    <row r="319" spans="2:11" x14ac:dyDescent="0.2">
      <c r="B319" s="34"/>
      <c r="C319" s="38" t="s">
        <v>18</v>
      </c>
      <c r="D319" s="36">
        <f>'v 45'!$D$21</f>
        <v>0</v>
      </c>
      <c r="E319" s="36">
        <f>'v 45'!$E$21</f>
        <v>0</v>
      </c>
      <c r="F319" s="133">
        <f t="shared" si="4"/>
        <v>0</v>
      </c>
      <c r="G319" s="210">
        <f>'v 45'!$L$21</f>
        <v>0.33333333333333331</v>
      </c>
      <c r="H319" s="34"/>
      <c r="I319" s="34"/>
      <c r="J319" s="36"/>
      <c r="K319" s="36"/>
    </row>
    <row r="320" spans="2:11" x14ac:dyDescent="0.2">
      <c r="B320" s="34"/>
      <c r="C320" s="38" t="s">
        <v>19</v>
      </c>
      <c r="D320" s="36">
        <f>'v 45'!$D$22</f>
        <v>0</v>
      </c>
      <c r="E320" s="36">
        <f>'v 45'!$E$22</f>
        <v>0</v>
      </c>
      <c r="F320" s="133">
        <f t="shared" si="4"/>
        <v>0</v>
      </c>
      <c r="G320" s="210">
        <f>'v 45'!$L$22</f>
        <v>0</v>
      </c>
      <c r="H320" s="34"/>
      <c r="I320" s="34"/>
      <c r="J320" s="36"/>
      <c r="K320" s="36"/>
    </row>
    <row r="321" spans="2:11" x14ac:dyDescent="0.2">
      <c r="B321" s="34"/>
      <c r="C321" s="39" t="s">
        <v>20</v>
      </c>
      <c r="D321" s="40">
        <f>'v 45'!$D$23</f>
        <v>0</v>
      </c>
      <c r="E321" s="40">
        <f>'v 45'!$E$23</f>
        <v>0</v>
      </c>
      <c r="F321" s="133">
        <f t="shared" si="4"/>
        <v>0</v>
      </c>
      <c r="G321" s="210">
        <f>'v 45'!$L$23</f>
        <v>0</v>
      </c>
      <c r="H321" s="34"/>
      <c r="I321" s="34"/>
      <c r="J321" s="36"/>
      <c r="K321" s="36"/>
    </row>
    <row r="322" spans="2:11" x14ac:dyDescent="0.2">
      <c r="B322" s="37">
        <v>46</v>
      </c>
      <c r="C322" s="41" t="s">
        <v>22</v>
      </c>
      <c r="D322" s="42">
        <f>'v 46'!$D$17</f>
        <v>0</v>
      </c>
      <c r="E322" s="42">
        <f>'v 46'!$E$17</f>
        <v>0</v>
      </c>
      <c r="F322" s="133">
        <f t="shared" si="4"/>
        <v>0</v>
      </c>
      <c r="G322" s="210">
        <f>'v 46'!$L$17</f>
        <v>0.33333333333333331</v>
      </c>
      <c r="H322" s="34"/>
      <c r="I322" s="34"/>
      <c r="J322" s="36"/>
      <c r="K322" s="36"/>
    </row>
    <row r="323" spans="2:11" x14ac:dyDescent="0.2">
      <c r="B323" s="34"/>
      <c r="C323" s="38" t="s">
        <v>23</v>
      </c>
      <c r="D323" s="36">
        <f>'v 46'!$D$18</f>
        <v>0</v>
      </c>
      <c r="E323" s="36">
        <f>'v 46'!$E$18</f>
        <v>0</v>
      </c>
      <c r="F323" s="133">
        <f t="shared" si="4"/>
        <v>0</v>
      </c>
      <c r="G323" s="210">
        <f>'v 46'!$L$18</f>
        <v>0.33333333333333331</v>
      </c>
      <c r="H323" s="34"/>
      <c r="I323" s="34"/>
      <c r="J323" s="36"/>
      <c r="K323" s="36"/>
    </row>
    <row r="324" spans="2:11" x14ac:dyDescent="0.2">
      <c r="B324" s="34"/>
      <c r="C324" s="38" t="s">
        <v>24</v>
      </c>
      <c r="D324" s="36">
        <f>'v 46'!$D$19</f>
        <v>0</v>
      </c>
      <c r="E324" s="36">
        <f>'v 46'!$E$19</f>
        <v>0</v>
      </c>
      <c r="F324" s="133">
        <f t="shared" si="4"/>
        <v>0</v>
      </c>
      <c r="G324" s="210">
        <f>'v 46'!$L$19</f>
        <v>0.33333333333333331</v>
      </c>
      <c r="H324" s="34"/>
      <c r="I324" s="34"/>
      <c r="J324" s="36"/>
      <c r="K324" s="36"/>
    </row>
    <row r="325" spans="2:11" x14ac:dyDescent="0.2">
      <c r="B325" s="34"/>
      <c r="C325" s="38" t="s">
        <v>25</v>
      </c>
      <c r="D325" s="36">
        <f>'v 46'!$D$20</f>
        <v>0</v>
      </c>
      <c r="E325" s="36">
        <f>'v 46'!$E$20</f>
        <v>0</v>
      </c>
      <c r="F325" s="133">
        <f t="shared" si="4"/>
        <v>0</v>
      </c>
      <c r="G325" s="210">
        <f>'v 46'!$L$20</f>
        <v>0.33333333333333331</v>
      </c>
      <c r="H325" s="34"/>
      <c r="I325" s="34"/>
      <c r="J325" s="36"/>
      <c r="K325" s="36"/>
    </row>
    <row r="326" spans="2:11" x14ac:dyDescent="0.2">
      <c r="B326" s="34"/>
      <c r="C326" s="38" t="s">
        <v>18</v>
      </c>
      <c r="D326" s="36">
        <f>'v 46'!$D$21</f>
        <v>0</v>
      </c>
      <c r="E326" s="36">
        <f>'v 46'!$E$21</f>
        <v>0</v>
      </c>
      <c r="F326" s="133">
        <f t="shared" si="4"/>
        <v>0</v>
      </c>
      <c r="G326" s="210">
        <f>'v 46'!$L$21</f>
        <v>0.33333333333333331</v>
      </c>
      <c r="H326" s="34"/>
      <c r="I326" s="34"/>
      <c r="J326" s="36"/>
      <c r="K326" s="36"/>
    </row>
    <row r="327" spans="2:11" x14ac:dyDescent="0.2">
      <c r="B327" s="34"/>
      <c r="C327" s="38" t="s">
        <v>19</v>
      </c>
      <c r="D327" s="36">
        <f>'v 46'!$D$22</f>
        <v>0</v>
      </c>
      <c r="E327" s="36">
        <f>'v 46'!$E$22</f>
        <v>0</v>
      </c>
      <c r="F327" s="133">
        <f t="shared" si="4"/>
        <v>0</v>
      </c>
      <c r="G327" s="210">
        <f>'v 46'!$L$22</f>
        <v>0</v>
      </c>
      <c r="H327" s="34"/>
      <c r="I327" s="34"/>
      <c r="J327" s="36"/>
      <c r="K327" s="36"/>
    </row>
    <row r="328" spans="2:11" x14ac:dyDescent="0.2">
      <c r="B328" s="34"/>
      <c r="C328" s="39" t="s">
        <v>20</v>
      </c>
      <c r="D328" s="40">
        <f>'v 46'!$D$23</f>
        <v>0</v>
      </c>
      <c r="E328" s="40">
        <f>'v 46'!$E$23</f>
        <v>0</v>
      </c>
      <c r="F328" s="133">
        <f t="shared" ref="F328:F370" si="5">E328-D328</f>
        <v>0</v>
      </c>
      <c r="G328" s="210">
        <f>'v 46'!$L$23</f>
        <v>0</v>
      </c>
      <c r="H328" s="34"/>
      <c r="I328" s="34"/>
      <c r="J328" s="36"/>
      <c r="K328" s="36"/>
    </row>
    <row r="329" spans="2:11" x14ac:dyDescent="0.2">
      <c r="B329" s="37">
        <v>47</v>
      </c>
      <c r="C329" s="41" t="s">
        <v>22</v>
      </c>
      <c r="D329" s="42">
        <f>'v 47'!$D$17</f>
        <v>0</v>
      </c>
      <c r="E329" s="42">
        <f>'v 47'!$E$17</f>
        <v>0</v>
      </c>
      <c r="F329" s="133">
        <f t="shared" si="5"/>
        <v>0</v>
      </c>
      <c r="G329" s="210">
        <f>'v 47'!$L$17</f>
        <v>0.33333333333333331</v>
      </c>
      <c r="H329" s="34"/>
      <c r="I329" s="34"/>
      <c r="J329" s="36"/>
      <c r="K329" s="36"/>
    </row>
    <row r="330" spans="2:11" x14ac:dyDescent="0.2">
      <c r="B330" s="34"/>
      <c r="C330" s="38" t="s">
        <v>23</v>
      </c>
      <c r="D330" s="36">
        <f>'v 47'!$D$18</f>
        <v>0</v>
      </c>
      <c r="E330" s="36">
        <f>'v 47'!$E$18</f>
        <v>0</v>
      </c>
      <c r="F330" s="133">
        <f t="shared" si="5"/>
        <v>0</v>
      </c>
      <c r="G330" s="210">
        <f>'v 47'!$L$18</f>
        <v>0.33333333333333331</v>
      </c>
      <c r="H330" s="34"/>
      <c r="I330" s="34"/>
      <c r="J330" s="36"/>
      <c r="K330" s="36"/>
    </row>
    <row r="331" spans="2:11" x14ac:dyDescent="0.2">
      <c r="B331" s="34"/>
      <c r="C331" s="38" t="s">
        <v>24</v>
      </c>
      <c r="D331" s="36">
        <f>'v 47'!$D$19</f>
        <v>0</v>
      </c>
      <c r="E331" s="36">
        <f>'v 47'!$E$19</f>
        <v>0</v>
      </c>
      <c r="F331" s="133">
        <f t="shared" si="5"/>
        <v>0</v>
      </c>
      <c r="G331" s="210">
        <f>'v 47'!$L$19</f>
        <v>0.33333333333333331</v>
      </c>
      <c r="H331" s="34"/>
      <c r="I331" s="34"/>
      <c r="J331" s="36"/>
      <c r="K331" s="36"/>
    </row>
    <row r="332" spans="2:11" x14ac:dyDescent="0.2">
      <c r="B332" s="34"/>
      <c r="C332" s="38" t="s">
        <v>25</v>
      </c>
      <c r="D332" s="36">
        <f>'v 47'!$D$20</f>
        <v>0</v>
      </c>
      <c r="E332" s="36">
        <f>'v 47'!$E$20</f>
        <v>0</v>
      </c>
      <c r="F332" s="133">
        <f t="shared" si="5"/>
        <v>0</v>
      </c>
      <c r="G332" s="210">
        <f>'v 47'!$L$20</f>
        <v>0.33333333333333331</v>
      </c>
      <c r="H332" s="34"/>
      <c r="I332" s="34"/>
      <c r="J332" s="36"/>
      <c r="K332" s="36"/>
    </row>
    <row r="333" spans="2:11" x14ac:dyDescent="0.2">
      <c r="B333" s="34"/>
      <c r="C333" s="38" t="s">
        <v>18</v>
      </c>
      <c r="D333" s="36">
        <f>'v 47'!$D$21</f>
        <v>0</v>
      </c>
      <c r="E333" s="36">
        <f>'v 47'!$E$21</f>
        <v>0</v>
      </c>
      <c r="F333" s="133">
        <f t="shared" si="5"/>
        <v>0</v>
      </c>
      <c r="G333" s="210">
        <f>'v 47'!$L$21</f>
        <v>0.33333333333333331</v>
      </c>
      <c r="H333" s="34"/>
      <c r="I333" s="34"/>
      <c r="J333" s="36"/>
      <c r="K333" s="36"/>
    </row>
    <row r="334" spans="2:11" x14ac:dyDescent="0.2">
      <c r="B334" s="34"/>
      <c r="C334" s="38" t="s">
        <v>19</v>
      </c>
      <c r="D334" s="36">
        <f>'v 47'!$D$22</f>
        <v>0</v>
      </c>
      <c r="E334" s="36">
        <f>'v 47'!$E$22</f>
        <v>0</v>
      </c>
      <c r="F334" s="133">
        <f t="shared" si="5"/>
        <v>0</v>
      </c>
      <c r="G334" s="210">
        <f>'v 47'!$L$22</f>
        <v>0</v>
      </c>
      <c r="H334" s="34"/>
      <c r="I334" s="34"/>
      <c r="J334" s="36"/>
      <c r="K334" s="36"/>
    </row>
    <row r="335" spans="2:11" x14ac:dyDescent="0.2">
      <c r="B335" s="34"/>
      <c r="C335" s="39" t="s">
        <v>20</v>
      </c>
      <c r="D335" s="40">
        <f>'v 47'!$D$23</f>
        <v>0</v>
      </c>
      <c r="E335" s="40">
        <f>'v 47'!$E$23</f>
        <v>0</v>
      </c>
      <c r="F335" s="133">
        <f t="shared" si="5"/>
        <v>0</v>
      </c>
      <c r="G335" s="210">
        <f>'v 47'!$L$23</f>
        <v>0</v>
      </c>
      <c r="H335" s="34"/>
      <c r="I335" s="34"/>
      <c r="J335" s="36"/>
      <c r="K335" s="36"/>
    </row>
    <row r="336" spans="2:11" x14ac:dyDescent="0.2">
      <c r="B336" s="37">
        <v>48</v>
      </c>
      <c r="C336" s="41" t="s">
        <v>22</v>
      </c>
      <c r="D336" s="42">
        <f>'v 48'!$D$17</f>
        <v>0</v>
      </c>
      <c r="E336" s="42">
        <f>'v 48'!$E$17</f>
        <v>0</v>
      </c>
      <c r="F336" s="133">
        <f t="shared" si="5"/>
        <v>0</v>
      </c>
      <c r="G336" s="210">
        <f>'v 48'!$L$17</f>
        <v>0.33333333333333331</v>
      </c>
      <c r="H336" s="34"/>
      <c r="I336" s="34"/>
      <c r="J336" s="36"/>
      <c r="K336" s="36"/>
    </row>
    <row r="337" spans="2:11" x14ac:dyDescent="0.2">
      <c r="B337" s="34"/>
      <c r="C337" s="38" t="s">
        <v>23</v>
      </c>
      <c r="D337" s="36">
        <f>'v 48'!$D$18</f>
        <v>0</v>
      </c>
      <c r="E337" s="36">
        <f>'v 48'!$E$18</f>
        <v>0</v>
      </c>
      <c r="F337" s="133">
        <f t="shared" si="5"/>
        <v>0</v>
      </c>
      <c r="G337" s="210">
        <f>'v 48'!$L$18</f>
        <v>0.33333333333333331</v>
      </c>
      <c r="H337" s="34"/>
      <c r="I337" s="34"/>
      <c r="J337" s="36"/>
      <c r="K337" s="36"/>
    </row>
    <row r="338" spans="2:11" x14ac:dyDescent="0.2">
      <c r="B338" s="34"/>
      <c r="C338" s="38" t="s">
        <v>24</v>
      </c>
      <c r="D338" s="36">
        <f>'v 48'!$D$19</f>
        <v>0</v>
      </c>
      <c r="E338" s="36">
        <f>'v 48'!$E$19</f>
        <v>0</v>
      </c>
      <c r="F338" s="133">
        <f t="shared" si="5"/>
        <v>0</v>
      </c>
      <c r="G338" s="210">
        <f>'v 48'!$L$19</f>
        <v>0.33333333333333331</v>
      </c>
      <c r="H338" s="34"/>
      <c r="I338" s="34"/>
      <c r="J338" s="36"/>
      <c r="K338" s="36"/>
    </row>
    <row r="339" spans="2:11" x14ac:dyDescent="0.2">
      <c r="B339" s="34"/>
      <c r="C339" s="38" t="s">
        <v>25</v>
      </c>
      <c r="D339" s="36">
        <f>'v 48'!$D$20</f>
        <v>0</v>
      </c>
      <c r="E339" s="36">
        <f>'v 48'!$E$20</f>
        <v>0</v>
      </c>
      <c r="F339" s="133">
        <f t="shared" si="5"/>
        <v>0</v>
      </c>
      <c r="G339" s="210">
        <f>'v 48'!$L$20</f>
        <v>0.33333333333333331</v>
      </c>
      <c r="H339" s="34"/>
      <c r="I339" s="34"/>
      <c r="J339" s="36"/>
      <c r="K339" s="36"/>
    </row>
    <row r="340" spans="2:11" x14ac:dyDescent="0.2">
      <c r="B340" s="34"/>
      <c r="C340" s="38" t="s">
        <v>18</v>
      </c>
      <c r="D340" s="36">
        <f>'v 48'!$D$21</f>
        <v>0</v>
      </c>
      <c r="E340" s="36">
        <f>'v 48'!$E$21</f>
        <v>0</v>
      </c>
      <c r="F340" s="133">
        <f t="shared" si="5"/>
        <v>0</v>
      </c>
      <c r="G340" s="210">
        <f>'v 48'!$L$21</f>
        <v>0.33333333333333331</v>
      </c>
      <c r="H340" s="34"/>
      <c r="I340" s="34"/>
      <c r="J340" s="36"/>
      <c r="K340" s="36"/>
    </row>
    <row r="341" spans="2:11" x14ac:dyDescent="0.2">
      <c r="B341" s="34"/>
      <c r="C341" s="38" t="s">
        <v>19</v>
      </c>
      <c r="D341" s="36">
        <f>'v 48'!$D$22</f>
        <v>0</v>
      </c>
      <c r="E341" s="36">
        <f>'v 48'!$E$22</f>
        <v>0</v>
      </c>
      <c r="F341" s="133">
        <f t="shared" si="5"/>
        <v>0</v>
      </c>
      <c r="G341" s="210">
        <f>'v 48'!$L$22</f>
        <v>0</v>
      </c>
      <c r="H341" s="34"/>
      <c r="I341" s="34"/>
      <c r="J341" s="36"/>
      <c r="K341" s="36"/>
    </row>
    <row r="342" spans="2:11" x14ac:dyDescent="0.2">
      <c r="B342" s="34"/>
      <c r="C342" s="39" t="s">
        <v>20</v>
      </c>
      <c r="D342" s="40">
        <f>'v 48'!$D$23</f>
        <v>0</v>
      </c>
      <c r="E342" s="40">
        <f>'v 48'!$E$23</f>
        <v>0</v>
      </c>
      <c r="F342" s="133">
        <f t="shared" si="5"/>
        <v>0</v>
      </c>
      <c r="G342" s="210">
        <f>'v 48'!$L$23</f>
        <v>0</v>
      </c>
      <c r="H342" s="34"/>
      <c r="I342" s="34"/>
      <c r="J342" s="36"/>
      <c r="K342" s="36"/>
    </row>
    <row r="343" spans="2:11" x14ac:dyDescent="0.2">
      <c r="B343" s="37">
        <v>49</v>
      </c>
      <c r="C343" s="41" t="s">
        <v>22</v>
      </c>
      <c r="D343" s="42">
        <f>'v 49'!$D$17</f>
        <v>0</v>
      </c>
      <c r="E343" s="42">
        <f>'v 49'!$E$17</f>
        <v>0</v>
      </c>
      <c r="F343" s="133">
        <f t="shared" si="5"/>
        <v>0</v>
      </c>
      <c r="G343" s="210">
        <f>'v 49'!$L$17</f>
        <v>0.33333333333333331</v>
      </c>
      <c r="H343" s="34"/>
      <c r="I343" s="34"/>
      <c r="J343" s="36"/>
      <c r="K343" s="36"/>
    </row>
    <row r="344" spans="2:11" x14ac:dyDescent="0.2">
      <c r="B344" s="34"/>
      <c r="C344" s="38" t="s">
        <v>23</v>
      </c>
      <c r="D344" s="36">
        <f>'v 49'!$D$18</f>
        <v>0</v>
      </c>
      <c r="E344" s="36">
        <f>'v 49'!$E$18</f>
        <v>0</v>
      </c>
      <c r="F344" s="133">
        <f t="shared" si="5"/>
        <v>0</v>
      </c>
      <c r="G344" s="210">
        <f>'v 49'!$L$18</f>
        <v>0.33333333333333331</v>
      </c>
      <c r="H344" s="34"/>
      <c r="I344" s="34"/>
      <c r="J344" s="36"/>
      <c r="K344" s="36"/>
    </row>
    <row r="345" spans="2:11" x14ac:dyDescent="0.2">
      <c r="B345" s="34"/>
      <c r="C345" s="38" t="s">
        <v>24</v>
      </c>
      <c r="D345" s="36">
        <f>'v 49'!$D$19</f>
        <v>0</v>
      </c>
      <c r="E345" s="36">
        <f>'v 49'!$E$19</f>
        <v>0</v>
      </c>
      <c r="F345" s="133">
        <f t="shared" si="5"/>
        <v>0</v>
      </c>
      <c r="G345" s="210">
        <f>'v 49'!$L$19</f>
        <v>0.33333333333333331</v>
      </c>
      <c r="H345" s="34"/>
      <c r="I345" s="34"/>
      <c r="J345" s="36"/>
      <c r="K345" s="36"/>
    </row>
    <row r="346" spans="2:11" x14ac:dyDescent="0.2">
      <c r="B346" s="34"/>
      <c r="C346" s="38" t="s">
        <v>25</v>
      </c>
      <c r="D346" s="36">
        <f>'v 49'!$D$20</f>
        <v>0</v>
      </c>
      <c r="E346" s="36">
        <f>'v 49'!$E$20</f>
        <v>0</v>
      </c>
      <c r="F346" s="133">
        <f t="shared" si="5"/>
        <v>0</v>
      </c>
      <c r="G346" s="210">
        <f>'v 49'!$L$20</f>
        <v>0.33333333333333331</v>
      </c>
      <c r="H346" s="34"/>
      <c r="I346" s="34"/>
      <c r="J346" s="36"/>
      <c r="K346" s="36"/>
    </row>
    <row r="347" spans="2:11" x14ac:dyDescent="0.2">
      <c r="B347" s="34"/>
      <c r="C347" s="38" t="s">
        <v>18</v>
      </c>
      <c r="D347" s="36">
        <f>'v 49'!$D$21</f>
        <v>0</v>
      </c>
      <c r="E347" s="36">
        <f>'v 49'!$E$21</f>
        <v>0</v>
      </c>
      <c r="F347" s="133">
        <f t="shared" si="5"/>
        <v>0</v>
      </c>
      <c r="G347" s="210">
        <f>'v 49'!$L$21</f>
        <v>0.33333333333333331</v>
      </c>
      <c r="H347" s="34"/>
      <c r="I347" s="34"/>
      <c r="J347" s="36"/>
      <c r="K347" s="36"/>
    </row>
    <row r="348" spans="2:11" x14ac:dyDescent="0.2">
      <c r="B348" s="34"/>
      <c r="C348" s="38" t="s">
        <v>19</v>
      </c>
      <c r="D348" s="36">
        <f>'v 49'!$D$22</f>
        <v>0</v>
      </c>
      <c r="E348" s="36">
        <f>'v 49'!$E$22</f>
        <v>0</v>
      </c>
      <c r="F348" s="133">
        <f t="shared" si="5"/>
        <v>0</v>
      </c>
      <c r="G348" s="210">
        <f>'v 49'!$L$22</f>
        <v>0</v>
      </c>
      <c r="H348" s="34"/>
      <c r="I348" s="34"/>
      <c r="J348" s="36"/>
      <c r="K348" s="36"/>
    </row>
    <row r="349" spans="2:11" x14ac:dyDescent="0.2">
      <c r="B349" s="34"/>
      <c r="C349" s="39" t="s">
        <v>20</v>
      </c>
      <c r="D349" s="40">
        <f>'v 49'!$D$23</f>
        <v>0</v>
      </c>
      <c r="E349" s="40">
        <f>'v 49'!$E$23</f>
        <v>0</v>
      </c>
      <c r="F349" s="133">
        <f t="shared" si="5"/>
        <v>0</v>
      </c>
      <c r="G349" s="210">
        <f>'v 49'!$L$23</f>
        <v>0</v>
      </c>
      <c r="H349" s="34"/>
      <c r="I349" s="34"/>
      <c r="J349" s="36"/>
      <c r="K349" s="36"/>
    </row>
    <row r="350" spans="2:11" x14ac:dyDescent="0.2">
      <c r="B350" s="37">
        <v>50</v>
      </c>
      <c r="C350" s="41" t="s">
        <v>22</v>
      </c>
      <c r="D350" s="42">
        <f>'v 50'!$D$17</f>
        <v>0</v>
      </c>
      <c r="E350" s="42">
        <f>'v 50'!$E$17</f>
        <v>0</v>
      </c>
      <c r="F350" s="133">
        <f t="shared" si="5"/>
        <v>0</v>
      </c>
      <c r="G350" s="210">
        <f>'v 50'!$L$17</f>
        <v>0.33333333333333331</v>
      </c>
      <c r="H350" s="34"/>
      <c r="I350" s="34"/>
      <c r="J350" s="36"/>
      <c r="K350" s="36"/>
    </row>
    <row r="351" spans="2:11" x14ac:dyDescent="0.2">
      <c r="B351" s="34"/>
      <c r="C351" s="38" t="s">
        <v>23</v>
      </c>
      <c r="D351" s="36">
        <f>'v 50'!$D$18</f>
        <v>0</v>
      </c>
      <c r="E351" s="36">
        <f>'v 50'!$E$18</f>
        <v>0</v>
      </c>
      <c r="F351" s="133">
        <f t="shared" si="5"/>
        <v>0</v>
      </c>
      <c r="G351" s="210">
        <f>'v 50'!$L$18</f>
        <v>0.33333333333333331</v>
      </c>
      <c r="H351" s="34"/>
      <c r="I351" s="34"/>
      <c r="J351" s="36"/>
      <c r="K351" s="36"/>
    </row>
    <row r="352" spans="2:11" x14ac:dyDescent="0.2">
      <c r="B352" s="34"/>
      <c r="C352" s="38" t="s">
        <v>24</v>
      </c>
      <c r="D352" s="36">
        <f>'v 50'!$D$19</f>
        <v>0</v>
      </c>
      <c r="E352" s="36">
        <f>'v 50'!$E$19</f>
        <v>0</v>
      </c>
      <c r="F352" s="133">
        <f t="shared" si="5"/>
        <v>0</v>
      </c>
      <c r="G352" s="210">
        <f>'v 50'!$L$19</f>
        <v>0.33333333333333331</v>
      </c>
      <c r="H352" s="34"/>
      <c r="I352" s="34"/>
      <c r="J352" s="36"/>
      <c r="K352" s="36"/>
    </row>
    <row r="353" spans="2:11" x14ac:dyDescent="0.2">
      <c r="B353" s="34"/>
      <c r="C353" s="38" t="s">
        <v>25</v>
      </c>
      <c r="D353" s="36">
        <f>'v 50'!$D$20</f>
        <v>0</v>
      </c>
      <c r="E353" s="36">
        <f>'v 50'!$E$20</f>
        <v>0</v>
      </c>
      <c r="F353" s="133">
        <f t="shared" si="5"/>
        <v>0</v>
      </c>
      <c r="G353" s="210">
        <f>'v 50'!$L$20</f>
        <v>0.33333333333333331</v>
      </c>
      <c r="H353" s="34"/>
      <c r="I353" s="34"/>
      <c r="J353" s="36"/>
      <c r="K353" s="36"/>
    </row>
    <row r="354" spans="2:11" x14ac:dyDescent="0.2">
      <c r="B354" s="34"/>
      <c r="C354" s="38" t="s">
        <v>18</v>
      </c>
      <c r="D354" s="36">
        <f>'v 50'!$D$21</f>
        <v>0</v>
      </c>
      <c r="E354" s="36">
        <f>'v 50'!$E$21</f>
        <v>0</v>
      </c>
      <c r="F354" s="133">
        <f t="shared" si="5"/>
        <v>0</v>
      </c>
      <c r="G354" s="210">
        <f>'v 50'!$L$21</f>
        <v>0.33333333333333331</v>
      </c>
      <c r="H354" s="34"/>
      <c r="I354" s="34"/>
      <c r="J354" s="36"/>
      <c r="K354" s="36"/>
    </row>
    <row r="355" spans="2:11" x14ac:dyDescent="0.2">
      <c r="B355" s="34"/>
      <c r="C355" s="38" t="s">
        <v>19</v>
      </c>
      <c r="D355" s="36">
        <f>'v 50'!$D$22</f>
        <v>0</v>
      </c>
      <c r="E355" s="36">
        <f>'v 50'!$E$22</f>
        <v>0</v>
      </c>
      <c r="F355" s="133">
        <f t="shared" si="5"/>
        <v>0</v>
      </c>
      <c r="G355" s="210">
        <f>'v 50'!$L$22</f>
        <v>0</v>
      </c>
      <c r="H355" s="34"/>
      <c r="I355" s="34"/>
      <c r="J355" s="36"/>
      <c r="K355" s="36"/>
    </row>
    <row r="356" spans="2:11" x14ac:dyDescent="0.2">
      <c r="B356" s="34"/>
      <c r="C356" s="39" t="s">
        <v>20</v>
      </c>
      <c r="D356" s="40">
        <f>'v 50'!$D$23</f>
        <v>0</v>
      </c>
      <c r="E356" s="40">
        <f>'v 50'!$E$23</f>
        <v>0</v>
      </c>
      <c r="F356" s="133">
        <f t="shared" si="5"/>
        <v>0</v>
      </c>
      <c r="G356" s="210">
        <f>'v 50'!$L$23</f>
        <v>0</v>
      </c>
      <c r="H356" s="34"/>
      <c r="I356" s="34"/>
      <c r="J356" s="36"/>
      <c r="K356" s="36"/>
    </row>
    <row r="357" spans="2:11" x14ac:dyDescent="0.2">
      <c r="B357" s="37">
        <v>51</v>
      </c>
      <c r="C357" s="41" t="s">
        <v>22</v>
      </c>
      <c r="D357" s="42">
        <f>'v 51'!$D$17</f>
        <v>0</v>
      </c>
      <c r="E357" s="42">
        <f>'v 51'!$E$17</f>
        <v>0</v>
      </c>
      <c r="F357" s="133">
        <f t="shared" si="5"/>
        <v>0</v>
      </c>
      <c r="G357" s="210">
        <f>'v 51'!$L$17</f>
        <v>0.33333333333333331</v>
      </c>
      <c r="H357" s="34"/>
      <c r="I357" s="34"/>
      <c r="J357" s="36"/>
      <c r="K357" s="36"/>
    </row>
    <row r="358" spans="2:11" x14ac:dyDescent="0.2">
      <c r="B358" s="34"/>
      <c r="C358" s="38" t="s">
        <v>23</v>
      </c>
      <c r="D358" s="36">
        <f>'v 51'!$D$18</f>
        <v>0</v>
      </c>
      <c r="E358" s="36">
        <f>'v 51'!$E$18</f>
        <v>0</v>
      </c>
      <c r="F358" s="133">
        <f t="shared" si="5"/>
        <v>0</v>
      </c>
      <c r="G358" s="210">
        <f>'v 51'!$L$18</f>
        <v>0.33333333333333331</v>
      </c>
      <c r="H358" s="34"/>
      <c r="I358" s="34"/>
      <c r="J358" s="36"/>
      <c r="K358" s="36"/>
    </row>
    <row r="359" spans="2:11" x14ac:dyDescent="0.2">
      <c r="B359" s="34"/>
      <c r="C359" s="38" t="s">
        <v>24</v>
      </c>
      <c r="D359" s="36">
        <f>'v 51'!$D$19</f>
        <v>0</v>
      </c>
      <c r="E359" s="36">
        <f>'v 51'!$E$19</f>
        <v>0</v>
      </c>
      <c r="F359" s="133">
        <f t="shared" si="5"/>
        <v>0</v>
      </c>
      <c r="G359" s="210">
        <f>'v 51'!$L$19</f>
        <v>0.33333333333333331</v>
      </c>
      <c r="H359" s="34"/>
      <c r="I359" s="34"/>
      <c r="J359" s="36"/>
      <c r="K359" s="36"/>
    </row>
    <row r="360" spans="2:11" x14ac:dyDescent="0.2">
      <c r="B360" s="34"/>
      <c r="C360" s="38" t="s">
        <v>25</v>
      </c>
      <c r="D360" s="36">
        <f>'v 51'!$D$20</f>
        <v>0</v>
      </c>
      <c r="E360" s="36">
        <f>'v 51'!$E$20</f>
        <v>0</v>
      </c>
      <c r="F360" s="133">
        <f t="shared" si="5"/>
        <v>0</v>
      </c>
      <c r="G360" s="210">
        <f>'v 51'!$L$20</f>
        <v>0.33333333333333331</v>
      </c>
      <c r="H360" s="34"/>
      <c r="I360" s="34"/>
      <c r="J360" s="36"/>
      <c r="K360" s="36"/>
    </row>
    <row r="361" spans="2:11" x14ac:dyDescent="0.2">
      <c r="B361" s="34"/>
      <c r="C361" s="38" t="s">
        <v>18</v>
      </c>
      <c r="D361" s="36">
        <f>'v 51'!$D$21</f>
        <v>0</v>
      </c>
      <c r="E361" s="36">
        <f>'v 51'!$E$21</f>
        <v>0</v>
      </c>
      <c r="F361" s="133">
        <f t="shared" si="5"/>
        <v>0</v>
      </c>
      <c r="G361" s="210">
        <f>'v 51'!$L$21</f>
        <v>0.33333333333333331</v>
      </c>
      <c r="H361" s="34"/>
      <c r="I361" s="34"/>
      <c r="J361" s="36"/>
      <c r="K361" s="36"/>
    </row>
    <row r="362" spans="2:11" x14ac:dyDescent="0.2">
      <c r="B362" s="34"/>
      <c r="C362" s="38" t="s">
        <v>19</v>
      </c>
      <c r="D362" s="36">
        <f>'v 51'!$D$22</f>
        <v>0</v>
      </c>
      <c r="E362" s="36">
        <f>'v 51'!$E$22</f>
        <v>0</v>
      </c>
      <c r="F362" s="133">
        <f t="shared" si="5"/>
        <v>0</v>
      </c>
      <c r="G362" s="210">
        <f>'v 51'!$L$22</f>
        <v>0</v>
      </c>
      <c r="H362" s="34"/>
      <c r="I362" s="34"/>
      <c r="J362" s="36"/>
      <c r="K362" s="36"/>
    </row>
    <row r="363" spans="2:11" x14ac:dyDescent="0.2">
      <c r="B363" s="34"/>
      <c r="C363" s="39" t="s">
        <v>20</v>
      </c>
      <c r="D363" s="40">
        <f>'v 51'!$D$23</f>
        <v>0</v>
      </c>
      <c r="E363" s="40">
        <f>'v 51'!$E$23</f>
        <v>0</v>
      </c>
      <c r="F363" s="133">
        <f t="shared" si="5"/>
        <v>0</v>
      </c>
      <c r="G363" s="210">
        <f>'v 51'!$L$23</f>
        <v>0</v>
      </c>
      <c r="H363" s="34"/>
      <c r="I363" s="34"/>
      <c r="J363" s="36"/>
      <c r="K363" s="36"/>
    </row>
    <row r="364" spans="2:11" x14ac:dyDescent="0.2">
      <c r="B364" s="37">
        <v>52</v>
      </c>
      <c r="C364" s="41" t="s">
        <v>22</v>
      </c>
      <c r="D364" s="42">
        <f>'v 52'!$D$17</f>
        <v>0</v>
      </c>
      <c r="E364" s="42">
        <f>'v 52'!$E$17</f>
        <v>0</v>
      </c>
      <c r="F364" s="133">
        <f t="shared" si="5"/>
        <v>0</v>
      </c>
      <c r="G364" s="210">
        <f>'v 52'!$L$17</f>
        <v>0.33333333333333331</v>
      </c>
      <c r="H364" s="34"/>
      <c r="I364" s="34"/>
      <c r="J364" s="36"/>
      <c r="K364" s="36"/>
    </row>
    <row r="365" spans="2:11" x14ac:dyDescent="0.2">
      <c r="B365" s="34"/>
      <c r="C365" s="38" t="s">
        <v>23</v>
      </c>
      <c r="D365" s="36">
        <f>'v 52'!$D$18</f>
        <v>0</v>
      </c>
      <c r="E365" s="36">
        <f>'v 52'!$E$18</f>
        <v>0</v>
      </c>
      <c r="F365" s="133">
        <f t="shared" si="5"/>
        <v>0</v>
      </c>
      <c r="G365" s="210">
        <f>'v 52'!$L$18</f>
        <v>0.33333333333333331</v>
      </c>
      <c r="H365" s="34"/>
      <c r="I365" s="34"/>
      <c r="J365" s="36"/>
      <c r="K365" s="36"/>
    </row>
    <row r="366" spans="2:11" x14ac:dyDescent="0.2">
      <c r="B366" s="34"/>
      <c r="C366" s="38" t="s">
        <v>24</v>
      </c>
      <c r="D366" s="36">
        <f>'v 52'!$D$19</f>
        <v>0</v>
      </c>
      <c r="E366" s="36">
        <f>'v 52'!$E$19</f>
        <v>0</v>
      </c>
      <c r="F366" s="133">
        <f t="shared" si="5"/>
        <v>0</v>
      </c>
      <c r="G366" s="210">
        <f>'v 52'!$L$19</f>
        <v>0.16666666666666666</v>
      </c>
      <c r="H366" s="34"/>
      <c r="I366" s="34"/>
      <c r="J366" s="36"/>
      <c r="K366" s="36"/>
    </row>
    <row r="367" spans="2:11" x14ac:dyDescent="0.2">
      <c r="B367" s="34"/>
      <c r="C367" s="38" t="s">
        <v>25</v>
      </c>
      <c r="D367" s="36">
        <f>'v 52'!$D$20</f>
        <v>0</v>
      </c>
      <c r="E367" s="36">
        <f>'v 52'!$E$20</f>
        <v>0</v>
      </c>
      <c r="F367" s="133">
        <f t="shared" si="5"/>
        <v>0</v>
      </c>
      <c r="G367" s="210">
        <f>'v 52'!$L$20</f>
        <v>0</v>
      </c>
      <c r="H367" s="34"/>
      <c r="I367" s="34"/>
      <c r="J367" s="36"/>
      <c r="K367" s="36"/>
    </row>
    <row r="368" spans="2:11" x14ac:dyDescent="0.2">
      <c r="B368" s="34"/>
      <c r="C368" s="38" t="s">
        <v>18</v>
      </c>
      <c r="D368" s="36">
        <f>'v 52'!$D$21</f>
        <v>0</v>
      </c>
      <c r="E368" s="36">
        <f>'v 52'!$E$21</f>
        <v>0</v>
      </c>
      <c r="F368" s="133">
        <f t="shared" si="5"/>
        <v>0</v>
      </c>
      <c r="G368" s="210">
        <f>'v 52'!$L$21</f>
        <v>0</v>
      </c>
      <c r="H368" s="34"/>
      <c r="I368" s="34"/>
      <c r="J368" s="36"/>
      <c r="K368" s="36"/>
    </row>
    <row r="369" spans="2:11" x14ac:dyDescent="0.2">
      <c r="B369" s="34"/>
      <c r="C369" s="38" t="s">
        <v>19</v>
      </c>
      <c r="D369" s="36">
        <f>'v 52'!$D$22</f>
        <v>0</v>
      </c>
      <c r="E369" s="36">
        <f>'v 52'!$E$22</f>
        <v>0</v>
      </c>
      <c r="F369" s="133">
        <f t="shared" si="5"/>
        <v>0</v>
      </c>
      <c r="G369" s="210">
        <f>'v 52'!$L$22</f>
        <v>0</v>
      </c>
      <c r="H369" s="34"/>
      <c r="I369" s="34"/>
      <c r="J369" s="36"/>
      <c r="K369" s="36"/>
    </row>
    <row r="370" spans="2:11" x14ac:dyDescent="0.2">
      <c r="B370" s="34"/>
      <c r="C370" s="39" t="s">
        <v>20</v>
      </c>
      <c r="D370" s="40">
        <f>'v 52'!$D$23</f>
        <v>0</v>
      </c>
      <c r="E370" s="36">
        <f>'v 52'!$E$23</f>
        <v>0</v>
      </c>
      <c r="F370" s="133">
        <f t="shared" si="5"/>
        <v>0</v>
      </c>
      <c r="G370" s="210">
        <f>'v 52'!$L$23</f>
        <v>0</v>
      </c>
      <c r="H370" s="34"/>
      <c r="I370" s="34"/>
      <c r="J370" s="36"/>
      <c r="K370" s="36"/>
    </row>
    <row r="371" spans="2:11" x14ac:dyDescent="0.2">
      <c r="B371" s="37">
        <v>53</v>
      </c>
      <c r="C371" s="41" t="s">
        <v>22</v>
      </c>
      <c r="D371" s="42">
        <f>'v 53'!$D$17</f>
        <v>0</v>
      </c>
      <c r="E371" s="228">
        <f>'v 53'!$E$17</f>
        <v>0</v>
      </c>
      <c r="F371" s="133">
        <f t="shared" ref="F371:F373" si="6">E371-D371</f>
        <v>0</v>
      </c>
      <c r="G371" s="210">
        <f>'v 53'!$L$17</f>
        <v>0.33333333333333331</v>
      </c>
      <c r="H371" s="34"/>
      <c r="I371" s="34"/>
      <c r="J371" s="36"/>
      <c r="K371" s="36"/>
    </row>
    <row r="372" spans="2:11" x14ac:dyDescent="0.2">
      <c r="B372" s="34"/>
      <c r="C372" s="38" t="s">
        <v>23</v>
      </c>
      <c r="D372" s="36">
        <f>'v 53'!$D$18</f>
        <v>0</v>
      </c>
      <c r="E372" s="36">
        <f>'v 53'!$E$18</f>
        <v>0</v>
      </c>
      <c r="F372" s="133">
        <f t="shared" si="6"/>
        <v>0</v>
      </c>
      <c r="G372" s="210">
        <f>'v 53'!$L$18</f>
        <v>0.33333333333333331</v>
      </c>
      <c r="H372" s="34"/>
      <c r="I372" s="34"/>
      <c r="J372" s="36"/>
      <c r="K372" s="36"/>
    </row>
    <row r="373" spans="2:11" x14ac:dyDescent="0.2">
      <c r="B373" s="34"/>
      <c r="C373" s="38" t="s">
        <v>24</v>
      </c>
      <c r="D373" s="36">
        <f>'v 53'!$D$19</f>
        <v>0</v>
      </c>
      <c r="E373" s="36">
        <f>'v 53'!$E$19</f>
        <v>0</v>
      </c>
      <c r="F373" s="133">
        <f t="shared" si="6"/>
        <v>0</v>
      </c>
      <c r="G373" s="210">
        <f>'v 53'!$L$19</f>
        <v>0.33333333333333331</v>
      </c>
      <c r="H373" s="34"/>
      <c r="I373" s="34"/>
      <c r="J373" s="36"/>
      <c r="K373" s="36"/>
    </row>
    <row r="374" spans="2:11" x14ac:dyDescent="0.2">
      <c r="B374" s="34"/>
      <c r="C374" s="38"/>
      <c r="D374" s="36"/>
      <c r="E374" s="36"/>
      <c r="F374" s="133"/>
      <c r="G374" s="210"/>
      <c r="H374" s="34"/>
      <c r="I374" s="34"/>
      <c r="J374" s="36"/>
      <c r="K374" s="36"/>
    </row>
    <row r="375" spans="2:11" x14ac:dyDescent="0.2">
      <c r="B375" s="34"/>
      <c r="C375" s="38"/>
      <c r="D375" s="36"/>
      <c r="E375" s="36"/>
      <c r="F375" s="133"/>
      <c r="G375" s="210"/>
      <c r="H375" s="34"/>
      <c r="I375" s="34"/>
      <c r="J375" s="36"/>
      <c r="K375" s="36"/>
    </row>
    <row r="376" spans="2:11" x14ac:dyDescent="0.2">
      <c r="B376" s="34"/>
      <c r="C376" s="38"/>
      <c r="D376" s="36"/>
      <c r="E376" s="36"/>
      <c r="F376" s="133"/>
      <c r="G376" s="210"/>
      <c r="H376" s="34"/>
    </row>
    <row r="377" spans="2:11" x14ac:dyDescent="0.2">
      <c r="B377" s="34"/>
      <c r="C377" s="38"/>
      <c r="D377" s="36"/>
      <c r="E377" s="36"/>
      <c r="F377" s="133"/>
      <c r="G377" s="210"/>
      <c r="H377" s="34"/>
    </row>
    <row r="378" spans="2:11" x14ac:dyDescent="0.2">
      <c r="D378" s="1"/>
      <c r="E378" s="1"/>
    </row>
    <row r="379" spans="2:11" x14ac:dyDescent="0.2">
      <c r="D379" s="1"/>
      <c r="E379" s="1"/>
    </row>
    <row r="380" spans="2:11" x14ac:dyDescent="0.2">
      <c r="D380" s="1"/>
      <c r="E380" s="1"/>
    </row>
    <row r="381" spans="2:11" x14ac:dyDescent="0.2">
      <c r="D381" s="1"/>
      <c r="E381" s="1"/>
    </row>
    <row r="382" spans="2:11" x14ac:dyDescent="0.2">
      <c r="D382" s="1"/>
      <c r="E382" s="1"/>
    </row>
    <row r="383" spans="2:11" x14ac:dyDescent="0.2">
      <c r="D383" s="1"/>
      <c r="E383" s="1"/>
    </row>
    <row r="384" spans="2:11" x14ac:dyDescent="0.2">
      <c r="D384" s="1"/>
      <c r="E384" s="1"/>
    </row>
  </sheetData>
  <mergeCells count="1">
    <mergeCell ref="A1:F1"/>
  </mergeCells>
  <phoneticPr fontId="4" type="noConversion"/>
  <pageMargins left="0.75" right="0.75" top="1" bottom="1" header="0.5" footer="0.5"/>
  <pageSetup paperSize="9" orientation="portrait" horizontalDpi="4294967292" verticalDpi="429496729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7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3" width="7.625" style="2" customWidth="1"/>
    <col min="14" max="14" width="7.125" style="2" customWidth="1"/>
    <col min="15" max="15" width="7.62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3</v>
      </c>
      <c r="F12" s="286"/>
      <c r="G12" s="350" t="str">
        <f>TEXT(firstday+(E12*7-10),format) &amp; " - " &amp; TEXT(firstday+(E12*7-4),format)</f>
        <v>12 januari - 18 januari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3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91" t="s">
        <v>27</v>
      </c>
      <c r="E16" s="293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TEXT(firstday+($E$12*7-10),dayformat)</f>
        <v>mån 12 jan</v>
      </c>
      <c r="D17" s="182"/>
      <c r="E17" s="230"/>
      <c r="F17" s="230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13 jan</v>
      </c>
      <c r="D18" s="185"/>
      <c r="E18" s="231"/>
      <c r="F18" s="231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14 jan</v>
      </c>
      <c r="D19" s="185"/>
      <c r="E19" s="231"/>
      <c r="F19" s="231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15 jan</v>
      </c>
      <c r="D20" s="185"/>
      <c r="E20" s="231"/>
      <c r="F20" s="231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16 jan</v>
      </c>
      <c r="D21" s="185"/>
      <c r="E21" s="231"/>
      <c r="F21" s="232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229" t="str">
        <f>TEXT(firstday+($E$12*7-5),dayformat)</f>
        <v>lör 17 jan</v>
      </c>
      <c r="D22" s="185"/>
      <c r="E22" s="231"/>
      <c r="F22" s="233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18 jan</v>
      </c>
      <c r="D23" s="188"/>
      <c r="E23" s="232"/>
      <c r="F23" s="234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235"/>
      <c r="E24" s="235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2'!N30</f>
        <v>0</v>
      </c>
      <c r="O27" s="51">
        <f>'v 2'!O30</f>
        <v>0</v>
      </c>
      <c r="P27" s="46">
        <f>'v 2'!P30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12 jan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13 jan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14 jan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15 jan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16 jan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17 jan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18 jan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ht="14.1" customHeight="1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ht="14.1" customHeight="1" x14ac:dyDescent="0.2">
      <c r="A48" s="82"/>
      <c r="B48" s="53"/>
      <c r="C48" s="3"/>
      <c r="J48"/>
      <c r="K48"/>
      <c r="L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ht="14.1" customHeight="1" x14ac:dyDescent="0.2">
      <c r="A49" s="82"/>
      <c r="B49" s="53"/>
      <c r="C49" s="3"/>
      <c r="J49"/>
      <c r="K49"/>
      <c r="L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ht="14.1" customHeight="1" x14ac:dyDescent="0.2">
      <c r="A50" s="82"/>
      <c r="B50" s="53"/>
      <c r="E50" s="29"/>
      <c r="J50"/>
      <c r="K50"/>
      <c r="L50" s="2"/>
      <c r="P50" s="1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C51" s="3"/>
      <c r="J51"/>
      <c r="K51"/>
      <c r="L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G53" s="2"/>
      <c r="H53" s="2"/>
      <c r="J53"/>
      <c r="K53"/>
      <c r="L53" s="2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L54" s="2"/>
      <c r="M54" s="19"/>
      <c r="P54" s="2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E55" s="29"/>
      <c r="G55" s="1"/>
      <c r="H55" s="1"/>
      <c r="I55"/>
      <c r="J55"/>
      <c r="K55"/>
      <c r="L55" s="2"/>
      <c r="M55"/>
      <c r="N55"/>
      <c r="O55"/>
      <c r="P55" s="2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C56" s="3"/>
      <c r="J56"/>
      <c r="K56"/>
      <c r="L56" s="2"/>
      <c r="M56" s="19"/>
      <c r="P56" s="2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C57" s="3"/>
      <c r="H57" s="2"/>
      <c r="J57"/>
      <c r="K57"/>
      <c r="L57" s="2"/>
      <c r="M57"/>
      <c r="P57" s="2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3"/>
      <c r="J58"/>
      <c r="K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G59" s="3"/>
      <c r="H59" s="3"/>
      <c r="J59"/>
      <c r="K59"/>
      <c r="O59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I60"/>
      <c r="J60"/>
      <c r="K60"/>
      <c r="M60"/>
      <c r="N60"/>
      <c r="O60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I61"/>
      <c r="J61"/>
      <c r="K61"/>
      <c r="M61"/>
      <c r="N61"/>
      <c r="O61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20"/>
      <c r="I62"/>
      <c r="J62"/>
      <c r="K62"/>
      <c r="M62"/>
      <c r="N62"/>
      <c r="O62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74"/>
      <c r="E64" s="74"/>
      <c r="F64" s="74"/>
      <c r="G64" s="74"/>
      <c r="H64" s="74"/>
      <c r="I64" s="74"/>
      <c r="M64" s="74"/>
      <c r="N64" s="74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74"/>
      <c r="E65" s="74"/>
      <c r="F65" s="74"/>
      <c r="G65" s="74"/>
      <c r="H65" s="74"/>
      <c r="I65" s="74"/>
      <c r="J65" s="20"/>
      <c r="K65" s="20"/>
      <c r="M65" s="74"/>
      <c r="N65" s="74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5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74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4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C69" s="74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C70" s="74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21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76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C74" s="3"/>
      <c r="D74" s="21"/>
      <c r="E74" s="21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4"/>
      <c r="D75" s="21"/>
      <c r="G75" s="21"/>
      <c r="H75" s="21"/>
      <c r="I75" s="20"/>
      <c r="J75" s="20"/>
      <c r="K75" s="20"/>
      <c r="M75" s="20"/>
      <c r="N75" s="20"/>
      <c r="O75" s="20"/>
      <c r="Q75" s="5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21"/>
      <c r="D76" s="21"/>
      <c r="E76" s="7"/>
      <c r="F76" s="21"/>
      <c r="G76" s="21"/>
      <c r="H76" s="21"/>
      <c r="I76" s="20"/>
      <c r="J76" s="20"/>
      <c r="K76" s="20"/>
      <c r="M76" s="20"/>
      <c r="N76" s="20"/>
      <c r="O76" s="20"/>
      <c r="Q76" s="5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Q77" s="5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Q78" s="5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7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C83" s="7"/>
      <c r="D83" s="7"/>
      <c r="E83" s="7"/>
      <c r="F83" s="7"/>
      <c r="G83" s="7"/>
      <c r="H83" s="7"/>
      <c r="I83" s="8"/>
      <c r="J83" s="8"/>
      <c r="K83" s="8"/>
      <c r="L83" s="7"/>
      <c r="M83" s="8"/>
      <c r="N83" s="8"/>
      <c r="O83" s="8"/>
      <c r="P83" s="7"/>
      <c r="Q83" s="66"/>
      <c r="R83" s="85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7"/>
      <c r="D84" s="7"/>
      <c r="E84" s="7"/>
      <c r="F84" s="7"/>
      <c r="G84" s="7"/>
      <c r="H84" s="7"/>
      <c r="I84" s="8"/>
      <c r="J84" s="8"/>
      <c r="K84" s="8"/>
      <c r="L84" s="7"/>
      <c r="M84" s="8"/>
      <c r="N84" s="8"/>
      <c r="O84" s="8"/>
      <c r="P84" s="7"/>
      <c r="Q84" s="66"/>
      <c r="R84" s="85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77"/>
      <c r="D85" s="77"/>
      <c r="E85" s="77"/>
      <c r="F85" s="77"/>
      <c r="G85" s="77"/>
      <c r="H85" s="77"/>
      <c r="I85" s="78"/>
      <c r="J85" s="78"/>
      <c r="K85" s="78"/>
      <c r="L85" s="77"/>
      <c r="M85" s="78"/>
      <c r="N85" s="78"/>
      <c r="O85" s="78"/>
      <c r="P85" s="77"/>
      <c r="Q85" s="79"/>
      <c r="R85" s="85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96"/>
      <c r="D86" s="85"/>
      <c r="E86" s="85"/>
      <c r="F86" s="85"/>
      <c r="G86" s="85"/>
      <c r="H86" s="85"/>
      <c r="I86" s="97"/>
      <c r="J86" s="97"/>
      <c r="K86" s="97"/>
      <c r="L86" s="85"/>
      <c r="M86" s="97"/>
      <c r="N86" s="97"/>
      <c r="O86" s="97"/>
      <c r="P86" s="85"/>
      <c r="Q86" s="85"/>
      <c r="R86" s="85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96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  <mergeCell ref="O15:O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32:D32"/>
    <mergeCell ref="C30:E30"/>
    <mergeCell ref="C28:E28"/>
    <mergeCell ref="C29:E29"/>
    <mergeCell ref="C27:E27"/>
    <mergeCell ref="C10:F10"/>
    <mergeCell ref="C14:D14"/>
    <mergeCell ref="C25:D25"/>
    <mergeCell ref="G9:K9"/>
    <mergeCell ref="G10:K10"/>
    <mergeCell ref="C11:D11"/>
    <mergeCell ref="C12:D12"/>
    <mergeCell ref="E11:F11"/>
    <mergeCell ref="E12:F12"/>
    <mergeCell ref="G12:K12"/>
    <mergeCell ref="C5:P5"/>
    <mergeCell ref="L15:L16"/>
    <mergeCell ref="M15:M16"/>
    <mergeCell ref="N15:N16"/>
    <mergeCell ref="C26:E26"/>
    <mergeCell ref="K15:K16"/>
    <mergeCell ref="D16:G16"/>
    <mergeCell ref="C7:K7"/>
    <mergeCell ref="L7:P7"/>
    <mergeCell ref="L8:P8"/>
    <mergeCell ref="C8:K8"/>
    <mergeCell ref="L9:P9"/>
    <mergeCell ref="G11:K11"/>
    <mergeCell ref="L10:P10"/>
    <mergeCell ref="L11:P12"/>
    <mergeCell ref="C9:F9"/>
  </mergeCells>
  <phoneticPr fontId="4"/>
  <conditionalFormatting sqref="G55:H55">
    <cfRule type="expression" dxfId="509" priority="0" stopIfTrue="1">
      <formula>$S$30+$S$35+$N$20+$O$20&lt;0</formula>
    </cfRule>
  </conditionalFormatting>
  <conditionalFormatting sqref="M54">
    <cfRule type="expression" dxfId="508" priority="1" stopIfTrue="1">
      <formula>$N$20+$S$28&lt;0</formula>
    </cfRule>
    <cfRule type="expression" dxfId="507" priority="2" stopIfTrue="1">
      <formula>$S$30&lt;0</formula>
    </cfRule>
  </conditionalFormatting>
  <conditionalFormatting sqref="M56">
    <cfRule type="expression" dxfId="506" priority="3" stopIfTrue="1">
      <formula>$N$20+$S$33&lt;0</formula>
    </cfRule>
    <cfRule type="expression" dxfId="505" priority="4" stopIfTrue="1">
      <formula>$S$35&lt;0</formula>
    </cfRule>
  </conditionalFormatting>
  <conditionalFormatting sqref="N28:N29">
    <cfRule type="expression" dxfId="504" priority="6" stopIfTrue="1">
      <formula>$N$20+$S$28&lt;0</formula>
    </cfRule>
    <cfRule type="expression" dxfId="503" priority="7" stopIfTrue="1">
      <formula>$S$30&lt;0</formula>
    </cfRule>
  </conditionalFormatting>
  <conditionalFormatting sqref="O28:O29">
    <cfRule type="expression" dxfId="502" priority="8" stopIfTrue="1">
      <formula>$O$20+$S$33&lt;0</formula>
    </cfRule>
    <cfRule type="expression" dxfId="501" priority="9" stopIfTrue="1">
      <formula>$S$35&lt;0</formula>
    </cfRule>
  </conditionalFormatting>
  <conditionalFormatting sqref="S14:S18">
    <cfRule type="expression" dxfId="500" priority="5" stopIfTrue="1">
      <formula>#REF!-#REF!&lt;0.01</formula>
    </cfRule>
  </conditionalFormatting>
  <dataValidations xWindow="476" yWindow="236" count="21">
    <dataValidation type="textLength" allowBlank="1" sqref="J17:J21" xr:uid="{00000000-0002-0000-0600-000000000000}">
      <formula1>0</formula1>
      <formula2>200</formula2>
    </dataValidation>
    <dataValidation allowBlank="1" sqref="N22:N24" xr:uid="{00000000-0002-0000-0600-000001000000}"/>
    <dataValidation type="textLength" operator="lessThan" allowBlank="1" sqref="K17:K21" xr:uid="{00000000-0002-0000-0600-000002000000}">
      <formula1>50</formula1>
    </dataValidation>
    <dataValidation allowBlank="1" showInputMessage="1" showErrorMessage="1" prompt="Skriv in ej arbetad tid under arbetstid, t.ex. för ärenden" sqref="G15" xr:uid="{00000000-0002-0000-0600-000003000000}"/>
    <dataValidation allowBlank="1" showInputMessage="1" showErrorMessage="1" prompt="Skriv in om och hur länge du jobbat hemma" sqref="H15:H16" xr:uid="{00000000-0002-0000-0600-000004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0600-000005000000}"/>
    <dataValidation allowBlank="1" showInputMessage="1" showErrorMessage="1" promptTitle="Frånvaroorsak" prompt="Kan användas både för tid då man lämnar in en blankett (sjukdom, VAB etc.), eller träningstimme." sqref="J16" xr:uid="{00000000-0002-0000-0600-000006000000}"/>
    <dataValidation allowBlank="1" showInputMessage="1" showErrorMessage="1" prompt="Skriv &quot;sjuk&quot; vid sjukdag som ska dras från flexsaldo, eller &quot;komp&quot; vid hel kompdag. Se kommentarerna." sqref="K15:K16" xr:uid="{00000000-0002-0000-0600-000007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0600-000008000000}"/>
    <dataValidation allowBlank="1" showInputMessage="1" showErrorMessage="1" prompt="Skriv in beordrad enkel övertid, vilket är mellan kl 18.00-22.00 vardagar." sqref="N15:N16" xr:uid="{00000000-0002-0000-0600-000009000000}"/>
    <dataValidation allowBlank="1" showInputMessage="1" showErrorMessage="1" prompt="Skriv in beordrad kvalificerad övertid, vilket är mellan kl 22.00-06.00 vardagar eller övriga datum som ingår." sqref="O15:O16" xr:uid="{00000000-0002-0000-0600-00000A000000}"/>
    <dataValidation type="time" operator="lessThan" allowBlank="1" showErrorMessage="1" errorTitle="Fel i inmatning" error="Värdet ska vara en tidsrymd (0:00-23:59:59)" sqref="G17:G24 I17:I21" xr:uid="{00000000-0002-0000-0600-00000B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0600-00000C000000}">
      <formula1>0.999988425925926</formula1>
    </dataValidation>
    <dataValidation type="time" operator="lessThanOrEqual" allowBlank="1" showErrorMessage="1" errorTitle="Fel i inmatning" error="Värdet ska vara en tidsrymd (0:00-23:59:59)" sqref="N17 N19:N21 O17:O24" xr:uid="{00000000-0002-0000-0600-00000D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0600-00000E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0600-00000F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0600-000010000000}">
      <formula1>0</formula1>
    </dataValidation>
    <dataValidation type="time" operator="lessThan" showErrorMessage="1" errorTitle="Fel i inmatning" error="Värdet ska vara en tidsrymd (0:00-23:59:59)" sqref="L17:L21" xr:uid="{00000000-0002-0000-0600-000011000000}">
      <formula1>0.999988425925926</formula1>
    </dataValidation>
    <dataValidation type="time" operator="lessThanOrEqual" allowBlank="1" showErrorMessage="1" errorTitle="Fel i inmatning" error="Värdet ska vara en tid (00:00-23:59:59)" sqref="D17:E24" xr:uid="{00000000-0002-0000-06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06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06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8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3" width="7.625" style="2" customWidth="1"/>
    <col min="14" max="14" width="7.125" style="2" customWidth="1"/>
    <col min="15" max="15" width="7.62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58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4</v>
      </c>
      <c r="F12" s="286"/>
      <c r="G12" s="350" t="str">
        <f>TEXT(firstday+(E12*7-10),format) &amp; " - " &amp; TEXT(firstday+(E12*7-4),format)</f>
        <v>19 januari - 25 januari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4" t="str">
        <f>TEXT(firstday + ($E$12*7 - 10), dayformat)</f>
        <v>mån 19 jan</v>
      </c>
      <c r="D17" s="182"/>
      <c r="E17" s="183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20 jan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21 jan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22 jan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23 jan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24 jan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25 jan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3'!N30</f>
        <v>0</v>
      </c>
      <c r="O27" s="51">
        <f>'v 3'!O30</f>
        <v>0</v>
      </c>
      <c r="P27" s="46">
        <f>'v 3'!P30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19 jan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20 jan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21 jan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22 jan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23 jan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24 jan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25 jan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</mergeCells>
  <phoneticPr fontId="4"/>
  <conditionalFormatting sqref="G51:H51">
    <cfRule type="expression" dxfId="499" priority="0" stopIfTrue="1">
      <formula>$S$30+$S$35+$N$20+$O$20&lt;0</formula>
    </cfRule>
  </conditionalFormatting>
  <conditionalFormatting sqref="M50">
    <cfRule type="expression" dxfId="498" priority="1" stopIfTrue="1">
      <formula>$N$20+$S$28&lt;0</formula>
    </cfRule>
    <cfRule type="expression" dxfId="497" priority="2" stopIfTrue="1">
      <formula>$S$30&lt;0</formula>
    </cfRule>
  </conditionalFormatting>
  <conditionalFormatting sqref="M52">
    <cfRule type="expression" dxfId="496" priority="3" stopIfTrue="1">
      <formula>$N$20+$S$33&lt;0</formula>
    </cfRule>
    <cfRule type="expression" dxfId="495" priority="4" stopIfTrue="1">
      <formula>$S$35&lt;0</formula>
    </cfRule>
  </conditionalFormatting>
  <conditionalFormatting sqref="N28:N29">
    <cfRule type="expression" dxfId="494" priority="6" stopIfTrue="1">
      <formula>$N$20+$S$28&lt;0</formula>
    </cfRule>
    <cfRule type="expression" dxfId="493" priority="7" stopIfTrue="1">
      <formula>$S$30&lt;0</formula>
    </cfRule>
  </conditionalFormatting>
  <conditionalFormatting sqref="O28:O29">
    <cfRule type="expression" dxfId="492" priority="8" stopIfTrue="1">
      <formula>$O$20+$S$33&lt;0</formula>
    </cfRule>
    <cfRule type="expression" dxfId="491" priority="9" stopIfTrue="1">
      <formula>$S$35&lt;0</formula>
    </cfRule>
  </conditionalFormatting>
  <conditionalFormatting sqref="S14:S18">
    <cfRule type="expression" dxfId="490" priority="5" stopIfTrue="1">
      <formula>#REF!-#REF!&lt;0.01</formula>
    </cfRule>
  </conditionalFormatting>
  <dataValidations count="21">
    <dataValidation allowBlank="1" sqref="N22:N24" xr:uid="{00000000-0002-0000-0700-000000000000}"/>
    <dataValidation type="time" operator="lessThan" allowBlank="1" showErrorMessage="1" errorTitle="Fel i inmatning" error="Värdet ska vara en tidsrymd (0:00-23:59:59)" sqref="G17:G24 I17:I21" xr:uid="{00000000-0002-0000-07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0700-000002000000}">
      <formula1>0.999988425925926</formula1>
    </dataValidation>
    <dataValidation type="textLength" allowBlank="1" sqref="J17:J21" xr:uid="{00000000-0002-0000-07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07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07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07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0700-000007000000}">
      <formula1>0</formula1>
    </dataValidation>
    <dataValidation type="time" operator="lessThan" showErrorMessage="1" errorTitle="Fel i inmatning" error="Värdet ska vara en tidsrymd (0:00-23:59:59)" sqref="L17:L21" xr:uid="{00000000-0002-0000-0700-000008000000}">
      <formula1>0.999988425925926</formula1>
    </dataValidation>
    <dataValidation type="textLength" operator="lessThan" allowBlank="1" sqref="K17:K21" xr:uid="{00000000-0002-0000-0700-000009000000}">
      <formula1>50</formula1>
    </dataValidation>
    <dataValidation allowBlank="1" showInputMessage="1" showErrorMessage="1" prompt="Skriv in ej arbetad tid under arbetstid, t.ex. för ärenden" sqref="G15" xr:uid="{00000000-0002-0000-0700-00000A000000}"/>
    <dataValidation allowBlank="1" showInputMessage="1" showErrorMessage="1" prompt="Skriv in om och hur länge du jobbat hemma" sqref="H15:H16" xr:uid="{00000000-0002-0000-07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0700-00000C000000}"/>
    <dataValidation allowBlank="1" showInputMessage="1" showErrorMessage="1" promptTitle="Frånvaroorsak" prompt="Kan användas både för tid då man lämnar in en blankett (sjukdom, VAB etc.), eller träningstimme." sqref="J16" xr:uid="{00000000-0002-0000-0700-00000D000000}"/>
    <dataValidation allowBlank="1" showInputMessage="1" showErrorMessage="1" prompt="Skriv &quot;sjuk&quot; vid sjukdag som ska dras från flexsaldo, eller &quot;komp&quot; vid hel kompdag. Se kommentarerna." sqref="K15:K16" xr:uid="{00000000-0002-0000-07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0700-00000F000000}"/>
    <dataValidation allowBlank="1" showInputMessage="1" showErrorMessage="1" prompt="Skriv in beordrad enkel övertid, vilket är mellan kl 18.00-22.00 vardagar." sqref="N15:N16" xr:uid="{00000000-0002-0000-0700-000010000000}"/>
    <dataValidation allowBlank="1" showInputMessage="1" showErrorMessage="1" prompt="Skriv in beordrad kvalificerad övertid, vilket är mellan kl 22.00-06.00 vardagar eller övriga datum som ingår." sqref="O15:O16" xr:uid="{00000000-0002-0000-0700-000011000000}"/>
    <dataValidation type="time" operator="lessThanOrEqual" allowBlank="1" showErrorMessage="1" errorTitle="Fel i inmatning" error="Värdet ska vara en tid (00:00-23:59:59)" sqref="D17:E24" xr:uid="{00000000-0002-0000-07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07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07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9"/>
  <dimension ref="A1:AN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" bestFit="1" customWidth="1"/>
    <col min="4" max="6" width="7.125" customWidth="1"/>
    <col min="7" max="7" width="8.625" bestFit="1" customWidth="1"/>
    <col min="9" max="9" width="7.125" style="2" customWidth="1"/>
    <col min="10" max="10" width="12.75" style="2" customWidth="1"/>
    <col min="11" max="11" width="5.625" style="2" customWidth="1"/>
    <col min="12" max="12" width="8.625" customWidth="1"/>
    <col min="13" max="13" width="7.625" style="2" customWidth="1"/>
    <col min="14" max="14" width="7.125" style="2" customWidth="1"/>
    <col min="15" max="15" width="7.625" style="2" customWidth="1"/>
    <col min="16" max="16" width="6.625" customWidth="1"/>
    <col min="17" max="17" width="8.125" customWidth="1"/>
  </cols>
  <sheetData>
    <row r="1" spans="1:40" x14ac:dyDescent="0.2">
      <c r="A1" s="82"/>
      <c r="B1" s="82"/>
      <c r="C1" s="82"/>
      <c r="D1" s="82"/>
      <c r="E1" s="82"/>
      <c r="F1" s="82"/>
      <c r="G1" s="83"/>
      <c r="H1" s="83"/>
      <c r="I1" s="84"/>
      <c r="J1" s="84"/>
      <c r="K1" s="84"/>
      <c r="L1" s="82"/>
      <c r="M1" s="84"/>
      <c r="N1" s="84"/>
      <c r="O1" s="84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</row>
    <row r="2" spans="1:40" x14ac:dyDescent="0.2">
      <c r="A2" s="82"/>
      <c r="B2" s="54"/>
      <c r="C2" s="27"/>
      <c r="D2" s="27"/>
      <c r="E2" s="27"/>
      <c r="F2" s="27"/>
      <c r="G2" s="27"/>
      <c r="H2" s="27"/>
      <c r="I2" s="64"/>
      <c r="J2" s="64"/>
      <c r="K2" s="64"/>
      <c r="L2" s="27"/>
      <c r="M2" s="64"/>
      <c r="N2" s="64"/>
      <c r="O2" s="64"/>
      <c r="P2" s="27"/>
      <c r="Q2" s="65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40" x14ac:dyDescent="0.2">
      <c r="A3" s="82"/>
      <c r="B3" s="53"/>
      <c r="Q3" s="5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40" x14ac:dyDescent="0.2">
      <c r="A4" s="82"/>
      <c r="B4" s="53"/>
      <c r="Q4" s="5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40" ht="22.5" x14ac:dyDescent="0.3">
      <c r="A5" s="82"/>
      <c r="B5" s="53"/>
      <c r="C5" s="298" t="str">
        <f>CONCATENATE("Tidrapport ",År)</f>
        <v>Tidrapport 2026</v>
      </c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5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2"/>
      <c r="AN5" s="82"/>
    </row>
    <row r="6" spans="1:40" ht="15.75" customHeight="1" x14ac:dyDescent="0.2">
      <c r="A6" s="82"/>
      <c r="B6" s="53"/>
      <c r="C6" s="29"/>
      <c r="Q6" s="5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</row>
    <row r="7" spans="1:40" ht="15.75" customHeight="1" x14ac:dyDescent="0.2">
      <c r="A7" s="82"/>
      <c r="B7" s="53"/>
      <c r="C7" s="256" t="s">
        <v>62</v>
      </c>
      <c r="D7" s="254"/>
      <c r="E7" s="254"/>
      <c r="F7" s="254"/>
      <c r="G7" s="254"/>
      <c r="H7" s="254"/>
      <c r="I7" s="254"/>
      <c r="J7" s="254"/>
      <c r="K7" s="255"/>
      <c r="L7" s="265" t="s">
        <v>83</v>
      </c>
      <c r="M7" s="257"/>
      <c r="N7" s="257"/>
      <c r="O7" s="257"/>
      <c r="P7" s="258"/>
      <c r="Q7" s="5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</row>
    <row r="8" spans="1:40" ht="15.75" customHeight="1" x14ac:dyDescent="0.2">
      <c r="A8" s="82"/>
      <c r="B8" s="53"/>
      <c r="C8" s="284" t="str">
        <f>Namn</f>
        <v>&lt;&lt; Skriv dina uppgifter i de gula fälten &gt;&gt;</v>
      </c>
      <c r="D8" s="285"/>
      <c r="E8" s="285"/>
      <c r="F8" s="285"/>
      <c r="G8" s="285"/>
      <c r="H8" s="285"/>
      <c r="I8" s="285"/>
      <c r="J8" s="285"/>
      <c r="K8" s="286"/>
      <c r="L8" s="290">
        <f>Personnummer</f>
        <v>0</v>
      </c>
      <c r="M8" s="288"/>
      <c r="N8" s="288"/>
      <c r="O8" s="288"/>
      <c r="P8" s="289"/>
      <c r="Q8" s="5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</row>
    <row r="9" spans="1:40" ht="14.1" customHeight="1" x14ac:dyDescent="0.2">
      <c r="A9" s="82"/>
      <c r="B9" s="53"/>
      <c r="C9" s="256" t="s">
        <v>59</v>
      </c>
      <c r="D9" s="254"/>
      <c r="E9" s="254"/>
      <c r="F9" s="255"/>
      <c r="G9" s="256" t="s">
        <v>9</v>
      </c>
      <c r="H9" s="257"/>
      <c r="I9" s="257"/>
      <c r="J9" s="257"/>
      <c r="K9" s="258"/>
      <c r="L9" s="265" t="s">
        <v>64</v>
      </c>
      <c r="M9" s="257"/>
      <c r="N9" s="257"/>
      <c r="O9" s="257"/>
      <c r="P9" s="258"/>
      <c r="Q9" s="5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</row>
    <row r="10" spans="1:40" ht="12.95" customHeight="1" x14ac:dyDescent="0.2">
      <c r="A10" s="82"/>
      <c r="B10" s="53"/>
      <c r="C10" s="284">
        <f>Befattning</f>
        <v>0</v>
      </c>
      <c r="D10" s="285"/>
      <c r="E10" s="285"/>
      <c r="F10" s="286"/>
      <c r="G10" s="350">
        <f>Arbetsplats</f>
        <v>0</v>
      </c>
      <c r="H10" s="295"/>
      <c r="I10" s="295"/>
      <c r="J10" s="295"/>
      <c r="K10" s="351"/>
      <c r="L10" s="290">
        <f>Telefon</f>
        <v>0</v>
      </c>
      <c r="M10" s="288"/>
      <c r="N10" s="288"/>
      <c r="O10" s="288"/>
      <c r="P10" s="289"/>
      <c r="Q10" s="5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</row>
    <row r="11" spans="1:40" x14ac:dyDescent="0.2">
      <c r="A11" s="82"/>
      <c r="B11" s="53"/>
      <c r="C11" s="256" t="s">
        <v>78</v>
      </c>
      <c r="D11" s="255"/>
      <c r="E11" s="347" t="s">
        <v>43</v>
      </c>
      <c r="F11" s="255"/>
      <c r="G11" s="347" t="s">
        <v>79</v>
      </c>
      <c r="H11" s="254"/>
      <c r="I11" s="254"/>
      <c r="J11" s="254"/>
      <c r="K11" s="255"/>
      <c r="L11" s="348"/>
      <c r="M11" s="293"/>
      <c r="N11" s="293"/>
      <c r="O11" s="293"/>
      <c r="P11" s="294"/>
      <c r="Q11" s="5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</row>
    <row r="12" spans="1:40" x14ac:dyDescent="0.2">
      <c r="A12" s="82"/>
      <c r="B12" s="53"/>
      <c r="C12" s="284">
        <f>År</f>
        <v>2026</v>
      </c>
      <c r="D12" s="351"/>
      <c r="E12" s="352">
        <v>5</v>
      </c>
      <c r="F12" s="286"/>
      <c r="G12" s="350" t="str">
        <f>TEXT(firstday+(E12*7-10),format) &amp; " - " &amp; TEXT(firstday+(E12*7-4),format)</f>
        <v>26 januari - 1 februari</v>
      </c>
      <c r="H12" s="295"/>
      <c r="I12" s="295"/>
      <c r="J12" s="295"/>
      <c r="K12" s="351"/>
      <c r="L12" s="349"/>
      <c r="M12" s="285"/>
      <c r="N12" s="285"/>
      <c r="O12" s="285"/>
      <c r="P12" s="286"/>
      <c r="Q12" s="71"/>
      <c r="R12" s="90"/>
      <c r="S12" s="87"/>
      <c r="T12" s="94"/>
      <c r="U12" s="94"/>
      <c r="V12" s="88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</row>
    <row r="13" spans="1:40" ht="6" customHeight="1" x14ac:dyDescent="0.2">
      <c r="A13" s="82"/>
      <c r="B13" s="53"/>
      <c r="C13" s="112"/>
      <c r="D13" s="112"/>
      <c r="E13" s="113"/>
      <c r="F13" s="114"/>
      <c r="G13" s="115"/>
      <c r="H13" s="112"/>
      <c r="I13" s="112"/>
      <c r="J13" s="112"/>
      <c r="K13" s="112"/>
      <c r="L13" s="114"/>
      <c r="M13" s="114"/>
      <c r="N13" s="114"/>
      <c r="O13" s="114"/>
      <c r="P13" s="114"/>
      <c r="Q13" s="71"/>
      <c r="R13" s="90"/>
      <c r="S13" s="87"/>
      <c r="T13" s="94"/>
      <c r="U13" s="94"/>
      <c r="V13" s="88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</row>
    <row r="14" spans="1:40" x14ac:dyDescent="0.2">
      <c r="A14" s="82"/>
      <c r="B14" s="53"/>
      <c r="C14" s="339" t="s">
        <v>65</v>
      </c>
      <c r="D14" s="339"/>
      <c r="E14" s="9"/>
      <c r="F14" s="9"/>
      <c r="G14" s="9"/>
      <c r="H14" s="9"/>
      <c r="I14" s="10"/>
      <c r="J14" s="9"/>
      <c r="K14" s="9"/>
      <c r="L14" s="10"/>
      <c r="M14" s="10"/>
      <c r="N14" s="10"/>
      <c r="O14" s="10"/>
      <c r="P14" s="10"/>
      <c r="Q14" s="71"/>
      <c r="R14" s="94"/>
      <c r="S14" s="94"/>
      <c r="T14" s="94"/>
      <c r="U14" s="94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</row>
    <row r="15" spans="1:40" x14ac:dyDescent="0.2">
      <c r="A15" s="82"/>
      <c r="B15" s="53"/>
      <c r="C15" s="58" t="s">
        <v>11</v>
      </c>
      <c r="D15" s="59" t="s">
        <v>12</v>
      </c>
      <c r="E15" s="60" t="s">
        <v>13</v>
      </c>
      <c r="F15" s="61" t="s">
        <v>14</v>
      </c>
      <c r="G15" s="62" t="s">
        <v>15</v>
      </c>
      <c r="H15" s="370" t="s">
        <v>66</v>
      </c>
      <c r="I15" s="81" t="s">
        <v>16</v>
      </c>
      <c r="J15" s="23"/>
      <c r="K15" s="340" t="s">
        <v>37</v>
      </c>
      <c r="L15" s="341" t="s">
        <v>77</v>
      </c>
      <c r="M15" s="343" t="s">
        <v>73</v>
      </c>
      <c r="N15" s="345" t="s">
        <v>55</v>
      </c>
      <c r="O15" s="340" t="s">
        <v>56</v>
      </c>
      <c r="P15" s="337" t="s">
        <v>17</v>
      </c>
      <c r="Q15" s="71"/>
      <c r="R15" s="94"/>
      <c r="S15" s="94"/>
      <c r="T15" s="94"/>
      <c r="U15" s="94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</row>
    <row r="16" spans="1:40" x14ac:dyDescent="0.2">
      <c r="A16" s="82"/>
      <c r="B16" s="53"/>
      <c r="C16" s="22"/>
      <c r="D16" s="358" t="s">
        <v>27</v>
      </c>
      <c r="E16" s="390"/>
      <c r="F16" s="390"/>
      <c r="G16" s="390"/>
      <c r="H16" s="371"/>
      <c r="I16" s="11" t="s">
        <v>71</v>
      </c>
      <c r="J16" s="9" t="s">
        <v>70</v>
      </c>
      <c r="K16" s="338"/>
      <c r="L16" s="342"/>
      <c r="M16" s="344"/>
      <c r="N16" s="346"/>
      <c r="O16" s="365"/>
      <c r="P16" s="338"/>
      <c r="Q16" s="71"/>
      <c r="R16" s="94"/>
      <c r="S16" s="94"/>
      <c r="T16" s="94"/>
      <c r="U16" s="94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</row>
    <row r="17" spans="1:40" x14ac:dyDescent="0.2">
      <c r="A17" s="82"/>
      <c r="B17" s="53"/>
      <c r="C17" s="147" t="str">
        <f>TEXT(firstday+($E$12*7-10),dayformat)</f>
        <v>mån 26 jan</v>
      </c>
      <c r="D17" s="186"/>
      <c r="E17" s="182"/>
      <c r="F17" s="182">
        <v>2.0833333333333332E-2</v>
      </c>
      <c r="G17" s="183"/>
      <c r="H17" s="184"/>
      <c r="I17" s="184"/>
      <c r="J17" s="179"/>
      <c r="K17" s="180"/>
      <c r="L17" s="181">
        <v>0.33333333333333331</v>
      </c>
      <c r="M17" s="45">
        <f>AND(D17&lt;&gt;"",E17&lt;&gt;"")*((D17&gt;=E17)+E17-D17-F17-G17)+H17</f>
        <v>0</v>
      </c>
      <c r="N17" s="186"/>
      <c r="O17" s="185"/>
      <c r="P17" s="45">
        <f>(M17&gt;0)*(M17-L17-N17-O17+I17)-AND(M17=0,K17&lt;&gt;"")*(L17-I17)</f>
        <v>0</v>
      </c>
      <c r="Q17" s="71"/>
      <c r="R17" s="94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</row>
    <row r="18" spans="1:40" x14ac:dyDescent="0.2">
      <c r="A18" s="82"/>
      <c r="B18" s="53"/>
      <c r="C18" s="144" t="str">
        <f>TEXT(firstday+($E$12*7-9),dayformat)</f>
        <v>tis 27 jan</v>
      </c>
      <c r="D18" s="185"/>
      <c r="E18" s="186"/>
      <c r="F18" s="185">
        <v>2.0833333333333332E-2</v>
      </c>
      <c r="G18" s="186"/>
      <c r="H18" s="185"/>
      <c r="I18" s="185"/>
      <c r="J18" s="189"/>
      <c r="K18" s="187"/>
      <c r="L18" s="178">
        <v>0.33333333333333331</v>
      </c>
      <c r="M18" s="45">
        <f t="shared" ref="M18:M21" si="0">AND(D18&lt;&gt;"",E18&lt;&gt;"")*((D18&gt;=E18)+E18-D18-F18-G18)+H18</f>
        <v>0</v>
      </c>
      <c r="N18" s="186"/>
      <c r="O18" s="185"/>
      <c r="P18" s="45">
        <f t="shared" ref="P18:P21" si="1">(M18&gt;0)*(M18-L18-N18-O18+I18)-AND(M18=0,K18&lt;&gt;"")*(L18-I18)</f>
        <v>0</v>
      </c>
      <c r="Q18" s="71"/>
      <c r="R18" s="94"/>
      <c r="S18" s="95"/>
      <c r="T18" s="93"/>
      <c r="U18" s="93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</row>
    <row r="19" spans="1:40" ht="14.1" customHeight="1" x14ac:dyDescent="0.2">
      <c r="A19" s="82"/>
      <c r="B19" s="53"/>
      <c r="C19" s="144" t="str">
        <f>TEXT(firstday+($E$12*7-8),dayformat)</f>
        <v>ons 28 jan</v>
      </c>
      <c r="D19" s="185"/>
      <c r="E19" s="186"/>
      <c r="F19" s="185">
        <v>2.0833333333333332E-2</v>
      </c>
      <c r="G19" s="186"/>
      <c r="H19" s="185"/>
      <c r="I19" s="186"/>
      <c r="J19" s="177"/>
      <c r="K19" s="187"/>
      <c r="L19" s="178">
        <v>0.33333333333333331</v>
      </c>
      <c r="M19" s="45">
        <f t="shared" si="0"/>
        <v>0</v>
      </c>
      <c r="N19" s="186"/>
      <c r="O19" s="185"/>
      <c r="P19" s="45">
        <f t="shared" si="1"/>
        <v>0</v>
      </c>
      <c r="Q19" s="5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</row>
    <row r="20" spans="1:40" x14ac:dyDescent="0.2">
      <c r="A20" s="82"/>
      <c r="B20" s="53"/>
      <c r="C20" s="144" t="str">
        <f>TEXT(firstday+($E$12*7-7),dayformat)</f>
        <v>tor 29 jan</v>
      </c>
      <c r="D20" s="185"/>
      <c r="E20" s="186"/>
      <c r="F20" s="185">
        <v>2.0833333333333332E-2</v>
      </c>
      <c r="G20" s="186"/>
      <c r="H20" s="185"/>
      <c r="I20" s="186"/>
      <c r="J20" s="177"/>
      <c r="K20" s="187"/>
      <c r="L20" s="178">
        <v>0.33333333333333331</v>
      </c>
      <c r="M20" s="45">
        <f t="shared" si="0"/>
        <v>0</v>
      </c>
      <c r="N20" s="186"/>
      <c r="O20" s="185"/>
      <c r="P20" s="45">
        <f t="shared" si="1"/>
        <v>0</v>
      </c>
      <c r="Q20" s="5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</row>
    <row r="21" spans="1:40" x14ac:dyDescent="0.2">
      <c r="A21" s="82"/>
      <c r="B21" s="53"/>
      <c r="C21" s="144" t="str">
        <f>TEXT(firstday+($E$12*7-6),dayformat)</f>
        <v>fre 30 jan</v>
      </c>
      <c r="D21" s="185"/>
      <c r="E21" s="186"/>
      <c r="F21" s="188">
        <v>2.0833333333333332E-2</v>
      </c>
      <c r="G21" s="186"/>
      <c r="H21" s="185"/>
      <c r="I21" s="186"/>
      <c r="J21" s="177"/>
      <c r="K21" s="187"/>
      <c r="L21" s="176">
        <v>0.33333333333333331</v>
      </c>
      <c r="M21" s="45">
        <f t="shared" si="0"/>
        <v>0</v>
      </c>
      <c r="N21" s="186"/>
      <c r="O21" s="185"/>
      <c r="P21" s="45">
        <f t="shared" si="1"/>
        <v>0</v>
      </c>
      <c r="Q21" s="5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</row>
    <row r="22" spans="1:40" x14ac:dyDescent="0.2">
      <c r="A22" s="82"/>
      <c r="B22" s="53"/>
      <c r="C22" s="145" t="str">
        <f>TEXT(firstday+($E$12*7-5),dayformat)</f>
        <v>lör 31 jan</v>
      </c>
      <c r="D22" s="190"/>
      <c r="E22" s="191"/>
      <c r="F22" s="192"/>
      <c r="G22" s="190"/>
      <c r="H22" s="190"/>
      <c r="I22" s="193"/>
      <c r="J22" s="194"/>
      <c r="K22" s="194"/>
      <c r="L22" s="195"/>
      <c r="M22" s="43">
        <f>((D22-E22)&lt;&gt;0)*((D22&gt;E22)+E22-D22-G22)+(H22&lt;&gt;"")*H22</f>
        <v>0</v>
      </c>
      <c r="N22" s="192"/>
      <c r="O22" s="190"/>
      <c r="P22" s="45">
        <f>(M22&gt;0)*(M22-O22)</f>
        <v>0</v>
      </c>
      <c r="Q22" s="5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</row>
    <row r="23" spans="1:40" ht="12.95" customHeight="1" x14ac:dyDescent="0.2">
      <c r="A23" s="82"/>
      <c r="B23" s="53"/>
      <c r="C23" s="146" t="str">
        <f>TEXT(firstday+($E$12*7-4),dayformat)</f>
        <v>sön 1 feb</v>
      </c>
      <c r="D23" s="188"/>
      <c r="E23" s="196"/>
      <c r="F23" s="197"/>
      <c r="G23" s="188"/>
      <c r="H23" s="188"/>
      <c r="I23" s="198"/>
      <c r="J23" s="199"/>
      <c r="K23" s="199"/>
      <c r="L23" s="200"/>
      <c r="M23" s="43">
        <f>((D23-E23)&lt;&gt;0)*((D23&gt;E23)+E23-D23-G23)+(H23&lt;&gt;"")*H23</f>
        <v>0</v>
      </c>
      <c r="N23" s="201"/>
      <c r="O23" s="188"/>
      <c r="P23" s="45">
        <f>(M23&gt;0)*(M23-O23)</f>
        <v>0</v>
      </c>
      <c r="Q23" s="5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</row>
    <row r="24" spans="1:40" ht="6" customHeight="1" x14ac:dyDescent="0.2">
      <c r="A24" s="82"/>
      <c r="B24" s="53"/>
      <c r="C24" s="108"/>
      <c r="D24" s="109"/>
      <c r="E24" s="109"/>
      <c r="F24" s="110"/>
      <c r="G24" s="109"/>
      <c r="H24" s="109"/>
      <c r="I24" s="110"/>
      <c r="J24" s="98"/>
      <c r="K24" s="98"/>
      <c r="L24" s="111"/>
      <c r="M24" s="103"/>
      <c r="N24" s="110"/>
      <c r="O24" s="109"/>
      <c r="P24" s="103"/>
      <c r="Q24" s="5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</row>
    <row r="25" spans="1:40" x14ac:dyDescent="0.2">
      <c r="A25" s="82"/>
      <c r="B25" s="53"/>
      <c r="C25" s="368" t="s">
        <v>67</v>
      </c>
      <c r="D25" s="369"/>
      <c r="E25" s="104"/>
      <c r="F25" s="104"/>
      <c r="G25" s="104"/>
      <c r="H25" s="105"/>
      <c r="I25" s="104"/>
      <c r="J25" s="106"/>
      <c r="K25" s="106"/>
      <c r="L25" s="106"/>
      <c r="M25" s="107"/>
      <c r="N25" s="106"/>
      <c r="O25" s="106"/>
      <c r="P25" s="106"/>
      <c r="Q25" s="5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</row>
    <row r="26" spans="1:40" x14ac:dyDescent="0.2">
      <c r="A26" s="82"/>
      <c r="B26" s="53"/>
      <c r="C26" s="372" t="s">
        <v>52</v>
      </c>
      <c r="D26" s="373"/>
      <c r="E26" s="373"/>
      <c r="F26" s="24"/>
      <c r="G26" s="47">
        <f>SUM(G17:G23)</f>
        <v>0</v>
      </c>
      <c r="H26" s="47">
        <f>SUM(H17:H23)</f>
        <v>0</v>
      </c>
      <c r="I26" s="47">
        <f>SUM(I17:I21)</f>
        <v>0</v>
      </c>
      <c r="J26" s="13"/>
      <c r="K26" s="13"/>
      <c r="L26" s="44">
        <f>SUM(L17:L21)</f>
        <v>1.6666666666666665</v>
      </c>
      <c r="M26" s="48">
        <f>SUM(M17:M23)</f>
        <v>0</v>
      </c>
      <c r="N26" s="44">
        <f>SUM(N17:N21)</f>
        <v>0</v>
      </c>
      <c r="O26" s="44">
        <f>SUM(O17:O23)</f>
        <v>0</v>
      </c>
      <c r="P26" s="49">
        <f>SUM(P17:P23)</f>
        <v>0</v>
      </c>
      <c r="Q26" s="5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</row>
    <row r="27" spans="1:40" ht="14.1" customHeight="1" x14ac:dyDescent="0.2">
      <c r="A27" s="82"/>
      <c r="B27" s="53"/>
      <c r="C27" s="362" t="s">
        <v>53</v>
      </c>
      <c r="D27" s="363"/>
      <c r="E27" s="363"/>
      <c r="F27" s="24"/>
      <c r="G27" s="12"/>
      <c r="H27" s="12"/>
      <c r="I27" s="13"/>
      <c r="J27" s="13"/>
      <c r="K27" s="13"/>
      <c r="L27" s="13"/>
      <c r="M27" s="13"/>
      <c r="N27" s="51">
        <f>'v 4'!N30</f>
        <v>0</v>
      </c>
      <c r="O27" s="51">
        <f>'v 4'!O30</f>
        <v>0</v>
      </c>
      <c r="P27" s="46">
        <f>'v 4'!P30</f>
        <v>0</v>
      </c>
      <c r="Q27" s="5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</row>
    <row r="28" spans="1:40" ht="14.1" customHeight="1" x14ac:dyDescent="0.2">
      <c r="A28" s="82"/>
      <c r="B28" s="53"/>
      <c r="C28" s="364" t="s">
        <v>68</v>
      </c>
      <c r="D28" s="363"/>
      <c r="E28" s="363"/>
      <c r="F28" s="24"/>
      <c r="G28" s="12"/>
      <c r="H28" s="12"/>
      <c r="I28" s="13"/>
      <c r="J28" s="13"/>
      <c r="K28" s="13"/>
      <c r="L28" s="13"/>
      <c r="M28" s="13"/>
      <c r="N28" s="50"/>
      <c r="O28" s="50"/>
      <c r="P28" s="28"/>
      <c r="Q28" s="5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</row>
    <row r="29" spans="1:40" ht="14.1" customHeight="1" x14ac:dyDescent="0.2">
      <c r="A29" s="82"/>
      <c r="B29" s="53"/>
      <c r="C29" s="364" t="s">
        <v>69</v>
      </c>
      <c r="D29" s="363"/>
      <c r="E29" s="363"/>
      <c r="F29" s="25"/>
      <c r="G29" s="12"/>
      <c r="H29" s="12"/>
      <c r="I29" s="14"/>
      <c r="J29" s="12"/>
      <c r="K29" s="12"/>
      <c r="L29" s="14"/>
      <c r="M29" s="15"/>
      <c r="N29" s="50"/>
      <c r="O29" s="50"/>
      <c r="P29" s="49">
        <f>(N29*1.5)+(O29*2)</f>
        <v>0</v>
      </c>
      <c r="Q29" s="5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</row>
    <row r="30" spans="1:40" ht="12.95" customHeight="1" x14ac:dyDescent="0.2">
      <c r="A30" s="82"/>
      <c r="B30" s="53"/>
      <c r="C30" s="362" t="s">
        <v>54</v>
      </c>
      <c r="D30" s="363"/>
      <c r="E30" s="363"/>
      <c r="F30" s="26"/>
      <c r="G30" s="16"/>
      <c r="H30" s="16"/>
      <c r="I30" s="17"/>
      <c r="J30" s="16"/>
      <c r="K30" s="16"/>
      <c r="L30" s="17"/>
      <c r="M30" s="18"/>
      <c r="N30" s="44">
        <f>N26+N27-N28-N29</f>
        <v>0</v>
      </c>
      <c r="O30" s="44">
        <f>O27+O26-O28-O29</f>
        <v>0</v>
      </c>
      <c r="P30" s="49">
        <f>P26+P27+P29</f>
        <v>0</v>
      </c>
      <c r="Q30" s="5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</row>
    <row r="31" spans="1:40" ht="6" customHeight="1" x14ac:dyDescent="0.2">
      <c r="A31" s="82"/>
      <c r="B31" s="53"/>
      <c r="C31" s="101"/>
      <c r="D31" s="27"/>
      <c r="E31" s="27"/>
      <c r="F31" s="27"/>
      <c r="J31"/>
      <c r="K31"/>
      <c r="L31" s="2"/>
      <c r="M31" s="100"/>
      <c r="N31" s="99"/>
      <c r="O31" s="99"/>
      <c r="P31" s="103"/>
      <c r="Q31" s="5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</row>
    <row r="32" spans="1:40" x14ac:dyDescent="0.2">
      <c r="A32" s="82"/>
      <c r="B32" s="53"/>
      <c r="C32" s="339" t="s">
        <v>72</v>
      </c>
      <c r="D32" s="361"/>
      <c r="E32" s="9"/>
      <c r="F32" s="9"/>
      <c r="J32"/>
      <c r="K32"/>
      <c r="L32" s="2"/>
      <c r="M32" s="100"/>
      <c r="N32" s="99"/>
      <c r="O32" s="99"/>
      <c r="P32" s="102"/>
      <c r="Q32" s="5"/>
      <c r="R32" s="82"/>
      <c r="S32" s="93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</row>
    <row r="33" spans="1:40" ht="14.1" customHeight="1" x14ac:dyDescent="0.2">
      <c r="A33" s="82"/>
      <c r="B33" s="72"/>
      <c r="C33" s="366" t="str">
        <f>C17</f>
        <v>mån 26 jan</v>
      </c>
      <c r="D33" s="376"/>
      <c r="E33" s="377"/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8"/>
      <c r="Q33" s="5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</row>
    <row r="34" spans="1:40" ht="14.1" customHeight="1" x14ac:dyDescent="0.2">
      <c r="A34" s="82"/>
      <c r="B34" s="72"/>
      <c r="C34" s="367"/>
      <c r="D34" s="355"/>
      <c r="E34" s="379"/>
      <c r="F34" s="379"/>
      <c r="G34" s="379"/>
      <c r="H34" s="379"/>
      <c r="I34" s="379"/>
      <c r="J34" s="379"/>
      <c r="K34" s="379"/>
      <c r="L34" s="379"/>
      <c r="M34" s="379"/>
      <c r="N34" s="379"/>
      <c r="O34" s="379"/>
      <c r="P34" s="380"/>
      <c r="Q34" s="5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</row>
    <row r="35" spans="1:40" ht="14.1" customHeight="1" x14ac:dyDescent="0.2">
      <c r="A35" s="82"/>
      <c r="B35" s="72"/>
      <c r="C35" s="353" t="str">
        <f>C18</f>
        <v>tis 27 jan</v>
      </c>
      <c r="D35" s="381"/>
      <c r="E35" s="382"/>
      <c r="F35" s="382"/>
      <c r="G35" s="382"/>
      <c r="H35" s="382"/>
      <c r="I35" s="382"/>
      <c r="J35" s="382"/>
      <c r="K35" s="382"/>
      <c r="L35" s="382"/>
      <c r="M35" s="382"/>
      <c r="N35" s="382"/>
      <c r="O35" s="382"/>
      <c r="P35" s="383"/>
      <c r="Q35" s="5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</row>
    <row r="36" spans="1:40" ht="14.1" customHeight="1" x14ac:dyDescent="0.2">
      <c r="A36" s="82"/>
      <c r="B36" s="72"/>
      <c r="C36" s="354"/>
      <c r="D36" s="355"/>
      <c r="E36" s="379"/>
      <c r="F36" s="379"/>
      <c r="G36" s="379"/>
      <c r="H36" s="379"/>
      <c r="I36" s="379"/>
      <c r="J36" s="379"/>
      <c r="K36" s="379"/>
      <c r="L36" s="379"/>
      <c r="M36" s="379"/>
      <c r="N36" s="379"/>
      <c r="O36" s="379"/>
      <c r="P36" s="380"/>
      <c r="Q36" s="5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</row>
    <row r="37" spans="1:40" ht="14.1" customHeight="1" x14ac:dyDescent="0.2">
      <c r="A37" s="82"/>
      <c r="B37" s="72"/>
      <c r="C37" s="353" t="str">
        <f>C19</f>
        <v>ons 28 jan</v>
      </c>
      <c r="D37" s="381"/>
      <c r="E37" s="382"/>
      <c r="F37" s="382"/>
      <c r="G37" s="382"/>
      <c r="H37" s="382"/>
      <c r="I37" s="382"/>
      <c r="J37" s="382"/>
      <c r="K37" s="382"/>
      <c r="L37" s="382"/>
      <c r="M37" s="382"/>
      <c r="N37" s="382"/>
      <c r="O37" s="382"/>
      <c r="P37" s="383"/>
      <c r="Q37" s="5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</row>
    <row r="38" spans="1:40" ht="14.1" customHeight="1" x14ac:dyDescent="0.2">
      <c r="A38" s="82"/>
      <c r="B38" s="72"/>
      <c r="C38" s="354"/>
      <c r="D38" s="355"/>
      <c r="E38" s="356"/>
      <c r="F38" s="356"/>
      <c r="G38" s="356"/>
      <c r="H38" s="356"/>
      <c r="I38" s="356"/>
      <c r="J38" s="356"/>
      <c r="K38" s="356"/>
      <c r="L38" s="356"/>
      <c r="M38" s="356"/>
      <c r="N38" s="356"/>
      <c r="O38" s="356"/>
      <c r="P38" s="357"/>
      <c r="Q38" s="5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</row>
    <row r="39" spans="1:40" ht="14.1" customHeight="1" x14ac:dyDescent="0.2">
      <c r="A39" s="82"/>
      <c r="B39" s="72"/>
      <c r="C39" s="353" t="str">
        <f>C20</f>
        <v>tor 29 jan</v>
      </c>
      <c r="D39" s="381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2"/>
      <c r="P39" s="383"/>
      <c r="Q39" s="5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</row>
    <row r="40" spans="1:40" ht="14.1" customHeight="1" x14ac:dyDescent="0.2">
      <c r="A40" s="82"/>
      <c r="B40" s="72"/>
      <c r="C40" s="354"/>
      <c r="D40" s="355"/>
      <c r="E40" s="356"/>
      <c r="F40" s="356"/>
      <c r="G40" s="356"/>
      <c r="H40" s="356"/>
      <c r="I40" s="356"/>
      <c r="J40" s="356"/>
      <c r="K40" s="356"/>
      <c r="L40" s="356"/>
      <c r="M40" s="356"/>
      <c r="N40" s="356"/>
      <c r="O40" s="356"/>
      <c r="P40" s="357"/>
      <c r="Q40" s="5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</row>
    <row r="41" spans="1:40" ht="14.1" customHeight="1" x14ac:dyDescent="0.2">
      <c r="A41" s="82"/>
      <c r="B41" s="72"/>
      <c r="C41" s="366" t="str">
        <f>C21</f>
        <v>fre 30 jan</v>
      </c>
      <c r="D41" s="376"/>
      <c r="E41" s="377"/>
      <c r="F41" s="377"/>
      <c r="G41" s="377"/>
      <c r="H41" s="377"/>
      <c r="I41" s="377"/>
      <c r="J41" s="377"/>
      <c r="K41" s="377"/>
      <c r="L41" s="377"/>
      <c r="M41" s="377"/>
      <c r="N41" s="377"/>
      <c r="O41" s="377"/>
      <c r="P41" s="378"/>
      <c r="Q41" s="5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</row>
    <row r="42" spans="1:40" ht="14.1" customHeight="1" x14ac:dyDescent="0.2">
      <c r="A42" s="82"/>
      <c r="B42" s="72"/>
      <c r="C42" s="367"/>
      <c r="D42" s="384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6"/>
      <c r="Q42" s="5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</row>
    <row r="43" spans="1:40" ht="14.1" customHeight="1" x14ac:dyDescent="0.2">
      <c r="A43" s="82"/>
      <c r="B43" s="72"/>
      <c r="C43" s="353" t="str">
        <f>C22</f>
        <v>lör 31 jan</v>
      </c>
      <c r="D43" s="376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8"/>
      <c r="Q43" s="5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</row>
    <row r="44" spans="1:40" ht="14.1" customHeight="1" x14ac:dyDescent="0.2">
      <c r="A44" s="82"/>
      <c r="B44" s="53"/>
      <c r="C44" s="354"/>
      <c r="D44" s="384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6"/>
      <c r="Q44" s="5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</row>
    <row r="45" spans="1:40" ht="14.1" customHeight="1" x14ac:dyDescent="0.2">
      <c r="A45" s="82"/>
      <c r="B45" s="53"/>
      <c r="C45" s="353" t="str">
        <f>C23</f>
        <v>sön 1 feb</v>
      </c>
      <c r="D45" s="387"/>
      <c r="E45" s="388"/>
      <c r="F45" s="388"/>
      <c r="G45" s="388"/>
      <c r="H45" s="388"/>
      <c r="I45" s="388"/>
      <c r="J45" s="388"/>
      <c r="K45" s="388"/>
      <c r="L45" s="388"/>
      <c r="M45" s="388"/>
      <c r="N45" s="388"/>
      <c r="O45" s="388"/>
      <c r="P45" s="389"/>
      <c r="Q45" s="5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</row>
    <row r="46" spans="1:40" ht="14.1" customHeight="1" x14ac:dyDescent="0.2">
      <c r="A46" s="82"/>
      <c r="B46" s="53"/>
      <c r="C46" s="354"/>
      <c r="D46" s="384"/>
      <c r="E46" s="385"/>
      <c r="F46" s="385"/>
      <c r="G46" s="385"/>
      <c r="H46" s="385"/>
      <c r="I46" s="385"/>
      <c r="J46" s="385"/>
      <c r="K46" s="385"/>
      <c r="L46" s="385"/>
      <c r="M46" s="385"/>
      <c r="N46" s="385"/>
      <c r="O46" s="385"/>
      <c r="P46" s="386"/>
      <c r="Q46" s="5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</row>
    <row r="47" spans="1:40" x14ac:dyDescent="0.2">
      <c r="A47" s="82"/>
      <c r="B47" s="53"/>
      <c r="C47" s="3"/>
      <c r="J47"/>
      <c r="K47"/>
      <c r="L47" s="2"/>
      <c r="Q47" s="5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</row>
    <row r="48" spans="1:40" x14ac:dyDescent="0.2">
      <c r="A48" s="82"/>
      <c r="B48" s="53"/>
      <c r="C48" s="3"/>
      <c r="J48"/>
      <c r="K48"/>
      <c r="L48" s="2"/>
      <c r="P48" s="2"/>
      <c r="Q48" s="5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</row>
    <row r="49" spans="1:40" x14ac:dyDescent="0.2">
      <c r="A49" s="82"/>
      <c r="B49" s="53"/>
      <c r="C49" s="3"/>
      <c r="G49" s="2"/>
      <c r="H49" s="2"/>
      <c r="J49"/>
      <c r="K49"/>
      <c r="L49" s="2"/>
      <c r="P49" s="2"/>
      <c r="Q49" s="5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</row>
    <row r="50" spans="1:40" x14ac:dyDescent="0.2">
      <c r="A50" s="82"/>
      <c r="B50" s="53"/>
      <c r="C50" s="3"/>
      <c r="J50"/>
      <c r="K50"/>
      <c r="L50" s="2"/>
      <c r="M50" s="19"/>
      <c r="P50" s="2"/>
      <c r="Q50" s="5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</row>
    <row r="51" spans="1:40" x14ac:dyDescent="0.2">
      <c r="A51" s="82"/>
      <c r="B51" s="53"/>
      <c r="G51" s="1"/>
      <c r="H51" s="1"/>
      <c r="I51"/>
      <c r="J51"/>
      <c r="K51"/>
      <c r="L51" s="2"/>
      <c r="M51"/>
      <c r="N51"/>
      <c r="O51"/>
      <c r="P51" s="2"/>
      <c r="Q51" s="5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</row>
    <row r="52" spans="1:40" x14ac:dyDescent="0.2">
      <c r="A52" s="82"/>
      <c r="B52" s="53"/>
      <c r="C52" s="3"/>
      <c r="J52"/>
      <c r="K52"/>
      <c r="L52" s="2"/>
      <c r="M52" s="19"/>
      <c r="P52" s="2"/>
      <c r="Q52" s="5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</row>
    <row r="53" spans="1:40" x14ac:dyDescent="0.2">
      <c r="A53" s="82"/>
      <c r="B53" s="53"/>
      <c r="C53" s="3"/>
      <c r="H53" s="2"/>
      <c r="J53"/>
      <c r="K53"/>
      <c r="L53" s="2"/>
      <c r="M53"/>
      <c r="P53" s="2"/>
      <c r="Q53" s="5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</row>
    <row r="54" spans="1:40" x14ac:dyDescent="0.2">
      <c r="A54" s="82"/>
      <c r="B54" s="53"/>
      <c r="C54" s="3"/>
      <c r="J54"/>
      <c r="K54"/>
      <c r="O54"/>
      <c r="Q54" s="5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</row>
    <row r="55" spans="1:40" x14ac:dyDescent="0.2">
      <c r="A55" s="82"/>
      <c r="B55" s="53"/>
      <c r="G55" s="3"/>
      <c r="H55" s="3"/>
      <c r="J55"/>
      <c r="K55"/>
      <c r="O55"/>
      <c r="Q55" s="5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</row>
    <row r="56" spans="1:40" x14ac:dyDescent="0.2">
      <c r="A56" s="82"/>
      <c r="B56" s="53"/>
      <c r="I56"/>
      <c r="J56"/>
      <c r="K56"/>
      <c r="M56"/>
      <c r="N56"/>
      <c r="O56"/>
      <c r="Q56" s="5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</row>
    <row r="57" spans="1:40" x14ac:dyDescent="0.2">
      <c r="A57" s="82"/>
      <c r="B57" s="53"/>
      <c r="I57"/>
      <c r="J57"/>
      <c r="K57"/>
      <c r="M57"/>
      <c r="N57"/>
      <c r="O57"/>
      <c r="Q57" s="5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</row>
    <row r="58" spans="1:40" x14ac:dyDescent="0.2">
      <c r="A58" s="82"/>
      <c r="B58" s="53"/>
      <c r="C58" s="20"/>
      <c r="I58"/>
      <c r="J58"/>
      <c r="K58"/>
      <c r="M58"/>
      <c r="N58"/>
      <c r="O58"/>
      <c r="Q58" s="5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</row>
    <row r="59" spans="1:40" x14ac:dyDescent="0.2">
      <c r="A59" s="82"/>
      <c r="B59" s="53"/>
      <c r="Q59" s="5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</row>
    <row r="60" spans="1:40" x14ac:dyDescent="0.2">
      <c r="A60" s="82"/>
      <c r="B60" s="53"/>
      <c r="C60" s="74"/>
      <c r="D60" s="74"/>
      <c r="E60" s="74"/>
      <c r="F60" s="74"/>
      <c r="G60" s="74"/>
      <c r="H60" s="74"/>
      <c r="I60" s="74"/>
      <c r="M60" s="74"/>
      <c r="N60" s="74"/>
      <c r="Q60" s="5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</row>
    <row r="61" spans="1:40" x14ac:dyDescent="0.2">
      <c r="A61" s="82"/>
      <c r="B61" s="53"/>
      <c r="C61" s="74"/>
      <c r="D61" s="74"/>
      <c r="E61" s="74"/>
      <c r="F61" s="74"/>
      <c r="G61" s="74"/>
      <c r="H61" s="74"/>
      <c r="I61" s="74"/>
      <c r="J61" s="20"/>
      <c r="K61" s="20"/>
      <c r="M61" s="74"/>
      <c r="N61" s="74"/>
      <c r="O61" s="20"/>
      <c r="Q61" s="5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</row>
    <row r="62" spans="1:40" x14ac:dyDescent="0.2">
      <c r="A62" s="82"/>
      <c r="B62" s="53"/>
      <c r="C62" s="75"/>
      <c r="D62" s="21"/>
      <c r="E62" s="21"/>
      <c r="F62" s="21"/>
      <c r="G62" s="21"/>
      <c r="H62" s="21"/>
      <c r="I62" s="20"/>
      <c r="J62" s="20"/>
      <c r="K62" s="20"/>
      <c r="M62" s="20"/>
      <c r="N62" s="20"/>
      <c r="O62" s="20"/>
      <c r="Q62" s="5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</row>
    <row r="63" spans="1:40" x14ac:dyDescent="0.2">
      <c r="A63" s="82"/>
      <c r="B63" s="53"/>
      <c r="C63" s="74"/>
      <c r="D63" s="21"/>
      <c r="E63" s="21"/>
      <c r="F63" s="21"/>
      <c r="G63" s="21"/>
      <c r="H63" s="21"/>
      <c r="I63" s="20"/>
      <c r="J63" s="20"/>
      <c r="K63" s="20"/>
      <c r="M63" s="20"/>
      <c r="N63" s="20"/>
      <c r="O63" s="20"/>
      <c r="Q63" s="5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</row>
    <row r="64" spans="1:40" x14ac:dyDescent="0.2">
      <c r="A64" s="82"/>
      <c r="B64" s="53"/>
      <c r="C64" s="74"/>
      <c r="D64" s="21"/>
      <c r="E64" s="21"/>
      <c r="F64" s="21"/>
      <c r="G64" s="21"/>
      <c r="H64" s="21"/>
      <c r="I64" s="20"/>
      <c r="J64" s="20"/>
      <c r="K64" s="20"/>
      <c r="M64" s="20"/>
      <c r="N64" s="20"/>
      <c r="O64" s="20"/>
      <c r="Q64" s="5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</row>
    <row r="65" spans="1:40" x14ac:dyDescent="0.2">
      <c r="A65" s="82"/>
      <c r="B65" s="53"/>
      <c r="C65" s="74"/>
      <c r="D65" s="21"/>
      <c r="E65" s="21"/>
      <c r="F65" s="21"/>
      <c r="G65" s="21"/>
      <c r="H65" s="21"/>
      <c r="I65" s="20"/>
      <c r="J65" s="20"/>
      <c r="K65" s="20"/>
      <c r="M65" s="20"/>
      <c r="N65" s="20"/>
      <c r="O65" s="20"/>
      <c r="Q65" s="5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</row>
    <row r="66" spans="1:40" x14ac:dyDescent="0.2">
      <c r="A66" s="82"/>
      <c r="B66" s="53"/>
      <c r="C66" s="74"/>
      <c r="D66" s="21"/>
      <c r="E66" s="21"/>
      <c r="F66" s="21"/>
      <c r="G66" s="21"/>
      <c r="H66" s="21"/>
      <c r="I66" s="20"/>
      <c r="J66" s="20"/>
      <c r="K66" s="20"/>
      <c r="M66" s="20"/>
      <c r="N66" s="20"/>
      <c r="O66" s="20"/>
      <c r="Q66" s="5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</row>
    <row r="67" spans="1:40" x14ac:dyDescent="0.2">
      <c r="A67" s="82"/>
      <c r="B67" s="53"/>
      <c r="C67" s="21"/>
      <c r="D67" s="21"/>
      <c r="E67" s="21"/>
      <c r="F67" s="21"/>
      <c r="G67" s="21"/>
      <c r="H67" s="21"/>
      <c r="I67" s="20"/>
      <c r="J67" s="20"/>
      <c r="K67" s="20"/>
      <c r="M67" s="20"/>
      <c r="N67" s="20"/>
      <c r="O67" s="20"/>
      <c r="Q67" s="5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</row>
    <row r="68" spans="1:40" x14ac:dyDescent="0.2">
      <c r="A68" s="82"/>
      <c r="B68" s="53"/>
      <c r="C68" s="76"/>
      <c r="D68" s="21"/>
      <c r="E68" s="21"/>
      <c r="F68" s="21"/>
      <c r="G68" s="21"/>
      <c r="H68" s="21"/>
      <c r="I68" s="20"/>
      <c r="J68" s="20"/>
      <c r="K68" s="20"/>
      <c r="M68" s="20"/>
      <c r="N68" s="20"/>
      <c r="O68" s="20"/>
      <c r="Q68" s="5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</row>
    <row r="69" spans="1:40" x14ac:dyDescent="0.2">
      <c r="A69" s="82"/>
      <c r="B69" s="53"/>
      <c r="D69" s="21"/>
      <c r="E69" s="21"/>
      <c r="F69" s="21"/>
      <c r="G69" s="21"/>
      <c r="H69" s="21"/>
      <c r="I69" s="20"/>
      <c r="J69" s="20"/>
      <c r="K69" s="20"/>
      <c r="M69" s="20"/>
      <c r="N69" s="20"/>
      <c r="O69" s="20"/>
      <c r="Q69" s="5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</row>
    <row r="70" spans="1:40" x14ac:dyDescent="0.2">
      <c r="A70" s="82"/>
      <c r="B70" s="53"/>
      <c r="D70" s="21"/>
      <c r="E70" s="21"/>
      <c r="F70" s="21"/>
      <c r="G70" s="21"/>
      <c r="H70" s="21"/>
      <c r="I70" s="20"/>
      <c r="J70" s="20"/>
      <c r="K70" s="20"/>
      <c r="M70" s="20"/>
      <c r="N70" s="20"/>
      <c r="O70" s="20"/>
      <c r="Q70" s="5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</row>
    <row r="71" spans="1:40" x14ac:dyDescent="0.2">
      <c r="A71" s="82"/>
      <c r="B71" s="53"/>
      <c r="C71" s="3"/>
      <c r="D71" s="21"/>
      <c r="E71" s="21"/>
      <c r="F71" s="21"/>
      <c r="G71" s="21"/>
      <c r="H71" s="21"/>
      <c r="I71" s="20"/>
      <c r="J71" s="20"/>
      <c r="K71" s="20"/>
      <c r="M71" s="20"/>
      <c r="N71" s="20"/>
      <c r="O71" s="20"/>
      <c r="Q71" s="5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</row>
    <row r="72" spans="1:40" x14ac:dyDescent="0.2">
      <c r="A72" s="82"/>
      <c r="B72" s="53"/>
      <c r="C72" s="3"/>
      <c r="D72" s="21"/>
      <c r="E72" s="21"/>
      <c r="F72" s="21"/>
      <c r="G72" s="21"/>
      <c r="H72" s="21"/>
      <c r="I72" s="20"/>
      <c r="J72" s="20"/>
      <c r="K72" s="20"/>
      <c r="M72" s="20"/>
      <c r="N72" s="20"/>
      <c r="O72" s="20"/>
      <c r="Q72" s="5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</row>
    <row r="73" spans="1:40" x14ac:dyDescent="0.2">
      <c r="A73" s="82"/>
      <c r="B73" s="53"/>
      <c r="C73" s="3"/>
      <c r="D73" s="21"/>
      <c r="E73" s="21"/>
      <c r="F73" s="21"/>
      <c r="G73" s="21"/>
      <c r="H73" s="21"/>
      <c r="I73" s="20"/>
      <c r="J73" s="20"/>
      <c r="K73" s="20"/>
      <c r="M73" s="20"/>
      <c r="N73" s="20"/>
      <c r="O73" s="20"/>
      <c r="Q73" s="5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</row>
    <row r="74" spans="1:40" x14ac:dyDescent="0.2">
      <c r="A74" s="82"/>
      <c r="B74" s="53"/>
      <c r="F74" s="21"/>
      <c r="G74" s="21"/>
      <c r="H74" s="21"/>
      <c r="I74" s="20"/>
      <c r="J74" s="20"/>
      <c r="K74" s="20"/>
      <c r="M74" s="20"/>
      <c r="N74" s="20"/>
      <c r="O74" s="20"/>
      <c r="Q74" s="5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</row>
    <row r="75" spans="1:40" x14ac:dyDescent="0.2">
      <c r="A75" s="82"/>
      <c r="B75" s="53"/>
      <c r="C75" s="7"/>
      <c r="D75" s="7"/>
      <c r="E75" s="7"/>
      <c r="G75" s="7"/>
      <c r="H75" s="7"/>
      <c r="I75" s="8"/>
      <c r="J75" s="8"/>
      <c r="K75" s="8"/>
      <c r="L75" s="7"/>
      <c r="M75" s="8"/>
      <c r="N75" s="8"/>
      <c r="O75" s="8"/>
      <c r="P75" s="7"/>
      <c r="Q75" s="66"/>
      <c r="R75" s="85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</row>
    <row r="76" spans="1:40" x14ac:dyDescent="0.2">
      <c r="A76" s="82"/>
      <c r="B76" s="53"/>
      <c r="C76" s="7"/>
      <c r="D76" s="7"/>
      <c r="E76" s="7"/>
      <c r="F76" s="7"/>
      <c r="G76" s="7"/>
      <c r="H76" s="7"/>
      <c r="I76" s="8"/>
      <c r="J76" s="8"/>
      <c r="K76" s="8"/>
      <c r="L76" s="7"/>
      <c r="M76" s="8"/>
      <c r="N76" s="8"/>
      <c r="O76" s="8"/>
      <c r="P76" s="7"/>
      <c r="Q76" s="66"/>
      <c r="R76" s="85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</row>
    <row r="77" spans="1:40" x14ac:dyDescent="0.2">
      <c r="A77" s="82"/>
      <c r="B77" s="53"/>
      <c r="C77" s="7"/>
      <c r="D77" s="7"/>
      <c r="E77" s="7"/>
      <c r="F77" s="7"/>
      <c r="G77" s="7"/>
      <c r="H77" s="7"/>
      <c r="I77" s="8"/>
      <c r="J77" s="8"/>
      <c r="K77" s="8"/>
      <c r="L77" s="7"/>
      <c r="M77" s="8"/>
      <c r="N77" s="8"/>
      <c r="O77" s="8"/>
      <c r="P77" s="7"/>
      <c r="Q77" s="66"/>
      <c r="R77" s="85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</row>
    <row r="78" spans="1:40" x14ac:dyDescent="0.2">
      <c r="A78" s="82"/>
      <c r="B78" s="53"/>
      <c r="C78" s="7"/>
      <c r="D78" s="7"/>
      <c r="E78" s="7"/>
      <c r="F78" s="7"/>
      <c r="G78" s="7"/>
      <c r="H78" s="7"/>
      <c r="I78" s="8"/>
      <c r="J78" s="8"/>
      <c r="K78" s="8"/>
      <c r="L78" s="7"/>
      <c r="M78" s="8"/>
      <c r="N78" s="8"/>
      <c r="O78" s="8"/>
      <c r="P78" s="7"/>
      <c r="Q78" s="66"/>
      <c r="R78" s="85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</row>
    <row r="79" spans="1:40" x14ac:dyDescent="0.2">
      <c r="A79" s="82"/>
      <c r="B79" s="53"/>
      <c r="C79" s="7"/>
      <c r="D79" s="7"/>
      <c r="E79" s="7"/>
      <c r="F79" s="7"/>
      <c r="G79" s="7"/>
      <c r="H79" s="7"/>
      <c r="I79" s="8"/>
      <c r="J79" s="8"/>
      <c r="K79" s="8"/>
      <c r="L79" s="7"/>
      <c r="M79" s="8"/>
      <c r="N79" s="8"/>
      <c r="O79" s="8"/>
      <c r="P79" s="7"/>
      <c r="Q79" s="66"/>
      <c r="R79" s="85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</row>
    <row r="80" spans="1:40" x14ac:dyDescent="0.2">
      <c r="A80" s="82"/>
      <c r="B80" s="53"/>
      <c r="C80" s="7"/>
      <c r="D80" s="7"/>
      <c r="E80" s="7"/>
      <c r="F80" s="7"/>
      <c r="G80" s="7"/>
      <c r="H80" s="7"/>
      <c r="I80" s="8"/>
      <c r="J80" s="8"/>
      <c r="K80" s="8"/>
      <c r="L80" s="7"/>
      <c r="M80" s="8"/>
      <c r="N80" s="8"/>
      <c r="O80" s="8"/>
      <c r="P80" s="7"/>
      <c r="Q80" s="66"/>
      <c r="R80" s="85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</row>
    <row r="81" spans="1:40" x14ac:dyDescent="0.2">
      <c r="A81" s="82"/>
      <c r="B81" s="53"/>
      <c r="C81" s="7"/>
      <c r="D81" s="7"/>
      <c r="E81" s="7"/>
      <c r="F81" s="7"/>
      <c r="G81" s="7"/>
      <c r="H81" s="7"/>
      <c r="I81" s="8"/>
      <c r="J81" s="8"/>
      <c r="K81" s="8"/>
      <c r="L81" s="7"/>
      <c r="M81" s="8"/>
      <c r="N81" s="8"/>
      <c r="O81" s="8"/>
      <c r="P81" s="7"/>
      <c r="Q81" s="66"/>
      <c r="R81" s="85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</row>
    <row r="82" spans="1:40" x14ac:dyDescent="0.2">
      <c r="A82" s="82"/>
      <c r="B82" s="53"/>
      <c r="C82" s="3"/>
      <c r="D82" s="7"/>
      <c r="E82" s="7"/>
      <c r="F82" s="7"/>
      <c r="G82" s="7"/>
      <c r="H82" s="7"/>
      <c r="I82" s="8"/>
      <c r="J82" s="8"/>
      <c r="K82" s="8"/>
      <c r="L82" s="7"/>
      <c r="M82" s="8"/>
      <c r="N82" s="8"/>
      <c r="O82" s="8"/>
      <c r="P82" s="7"/>
      <c r="Q82" s="66"/>
      <c r="R82" s="85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</row>
    <row r="83" spans="1:40" x14ac:dyDescent="0.2">
      <c r="A83" s="82"/>
      <c r="B83" s="53"/>
      <c r="Q83" s="5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</row>
    <row r="84" spans="1:40" x14ac:dyDescent="0.2">
      <c r="A84" s="82"/>
      <c r="B84" s="53"/>
      <c r="C84" s="3"/>
      <c r="Q84" s="5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</row>
    <row r="85" spans="1:40" x14ac:dyDescent="0.2">
      <c r="A85" s="82"/>
      <c r="B85" s="70"/>
      <c r="C85" s="9"/>
      <c r="D85" s="9"/>
      <c r="E85" s="9"/>
      <c r="F85" s="9"/>
      <c r="G85" s="9"/>
      <c r="H85" s="9"/>
      <c r="I85" s="10"/>
      <c r="J85" s="10"/>
      <c r="K85" s="10"/>
      <c r="L85" s="9"/>
      <c r="M85" s="10"/>
      <c r="N85" s="10"/>
      <c r="O85" s="10"/>
      <c r="P85" s="9"/>
      <c r="Q85" s="80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</row>
    <row r="86" spans="1:40" x14ac:dyDescent="0.2">
      <c r="A86" s="82"/>
      <c r="B86" s="82"/>
      <c r="C86" s="82"/>
      <c r="D86" s="82"/>
      <c r="E86" s="82"/>
      <c r="F86" s="82"/>
      <c r="G86" s="82"/>
      <c r="H86" s="82"/>
      <c r="I86" s="84"/>
      <c r="J86" s="84"/>
      <c r="K86" s="84"/>
      <c r="L86" s="82"/>
      <c r="M86" s="84"/>
      <c r="N86" s="84"/>
      <c r="O86" s="84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</row>
    <row r="87" spans="1:40" x14ac:dyDescent="0.2">
      <c r="A87" s="82"/>
      <c r="B87" s="82"/>
      <c r="C87" s="82"/>
      <c r="D87" s="82"/>
      <c r="E87" s="82"/>
      <c r="F87" s="82"/>
      <c r="G87" s="82"/>
      <c r="H87" s="82"/>
      <c r="I87" s="84"/>
      <c r="J87" s="84"/>
      <c r="K87" s="84"/>
      <c r="L87" s="82"/>
      <c r="M87" s="84"/>
      <c r="N87" s="84"/>
      <c r="O87" s="84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</row>
    <row r="88" spans="1:40" x14ac:dyDescent="0.2">
      <c r="A88" s="82"/>
      <c r="B88" s="82"/>
      <c r="C88" s="82"/>
      <c r="D88" s="82"/>
      <c r="E88" s="82"/>
      <c r="F88" s="82"/>
      <c r="G88" s="82"/>
      <c r="H88" s="82"/>
      <c r="I88" s="84"/>
      <c r="J88" s="84"/>
      <c r="K88" s="84"/>
      <c r="L88" s="82"/>
      <c r="M88" s="84"/>
      <c r="N88" s="84"/>
      <c r="O88" s="84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</row>
    <row r="89" spans="1:40" x14ac:dyDescent="0.2">
      <c r="A89" s="82"/>
      <c r="B89" s="82"/>
      <c r="C89" s="82"/>
      <c r="D89" s="82"/>
      <c r="E89" s="82"/>
      <c r="F89" s="82"/>
      <c r="G89" s="82"/>
      <c r="H89" s="82"/>
      <c r="I89" s="84"/>
      <c r="J89" s="84"/>
      <c r="K89" s="84"/>
      <c r="L89" s="82"/>
      <c r="M89" s="84"/>
      <c r="N89" s="84"/>
      <c r="O89" s="84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</row>
    <row r="90" spans="1:40" x14ac:dyDescent="0.2">
      <c r="A90" s="82"/>
      <c r="B90" s="82"/>
      <c r="C90" s="82"/>
      <c r="D90" s="82"/>
      <c r="E90" s="82"/>
      <c r="F90" s="82"/>
      <c r="G90" s="82"/>
      <c r="H90" s="82"/>
      <c r="I90" s="84"/>
      <c r="J90" s="84"/>
      <c r="K90" s="84"/>
      <c r="L90" s="82"/>
      <c r="M90" s="84"/>
      <c r="N90" s="84"/>
      <c r="O90" s="84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</row>
    <row r="91" spans="1:40" x14ac:dyDescent="0.2">
      <c r="A91" s="82"/>
      <c r="B91" s="82"/>
      <c r="C91" s="82"/>
      <c r="D91" s="82"/>
      <c r="E91" s="82"/>
      <c r="F91" s="82"/>
      <c r="G91" s="82"/>
      <c r="H91" s="82"/>
      <c r="I91" s="84"/>
      <c r="J91" s="84"/>
      <c r="K91" s="84"/>
      <c r="L91" s="82"/>
      <c r="M91" s="84"/>
      <c r="N91" s="84"/>
      <c r="O91" s="84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</row>
    <row r="92" spans="1:40" x14ac:dyDescent="0.2">
      <c r="A92" s="82"/>
      <c r="B92" s="82"/>
      <c r="C92" s="82"/>
      <c r="D92" s="82"/>
      <c r="E92" s="82"/>
      <c r="F92" s="82"/>
      <c r="G92" s="82"/>
      <c r="H92" s="82"/>
      <c r="I92" s="84"/>
      <c r="J92" s="84"/>
      <c r="K92" s="84"/>
      <c r="L92" s="82"/>
      <c r="M92" s="84"/>
      <c r="N92" s="84"/>
      <c r="O92" s="84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</row>
    <row r="93" spans="1:40" x14ac:dyDescent="0.2">
      <c r="A93" s="82"/>
      <c r="B93" s="82"/>
      <c r="C93" s="82"/>
      <c r="D93" s="82"/>
      <c r="E93" s="82"/>
      <c r="F93" s="82"/>
      <c r="G93" s="82"/>
      <c r="H93" s="82"/>
      <c r="I93" s="84"/>
      <c r="J93" s="84"/>
      <c r="K93" s="84"/>
      <c r="L93" s="82"/>
      <c r="M93" s="84"/>
      <c r="N93" s="84"/>
      <c r="O93" s="84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</row>
    <row r="94" spans="1:40" x14ac:dyDescent="0.2">
      <c r="A94" s="82"/>
      <c r="B94" s="82"/>
      <c r="C94" s="82"/>
      <c r="D94" s="82"/>
      <c r="E94" s="82"/>
      <c r="F94" s="82"/>
      <c r="G94" s="82"/>
      <c r="H94" s="82"/>
      <c r="I94" s="84"/>
      <c r="J94" s="84"/>
      <c r="K94" s="84"/>
      <c r="L94" s="82"/>
      <c r="M94" s="84"/>
      <c r="N94" s="84"/>
      <c r="O94" s="84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</row>
    <row r="95" spans="1:40" x14ac:dyDescent="0.2">
      <c r="A95" s="82"/>
      <c r="B95" s="82"/>
      <c r="C95" s="82"/>
      <c r="D95" s="82"/>
      <c r="E95" s="82"/>
      <c r="F95" s="82"/>
      <c r="G95" s="82"/>
      <c r="H95" s="82"/>
      <c r="I95" s="84"/>
      <c r="J95" s="84"/>
      <c r="K95" s="84"/>
      <c r="L95" s="82"/>
      <c r="M95" s="84"/>
      <c r="N95" s="84"/>
      <c r="O95" s="84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</row>
    <row r="96" spans="1:40" x14ac:dyDescent="0.2">
      <c r="A96" s="82"/>
      <c r="B96" s="82"/>
      <c r="C96" s="82"/>
      <c r="D96" s="82"/>
      <c r="E96" s="82"/>
      <c r="F96" s="82"/>
      <c r="G96" s="82"/>
      <c r="H96" s="82"/>
      <c r="I96" s="84"/>
      <c r="J96" s="84"/>
      <c r="K96" s="84"/>
      <c r="L96" s="82"/>
      <c r="M96" s="84"/>
      <c r="N96" s="84"/>
      <c r="O96" s="84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</row>
    <row r="97" spans="1:40" x14ac:dyDescent="0.2">
      <c r="A97" s="82"/>
      <c r="B97" s="82"/>
      <c r="C97" s="82"/>
      <c r="D97" s="82"/>
      <c r="E97" s="82"/>
      <c r="F97" s="82"/>
      <c r="G97" s="82"/>
      <c r="H97" s="82"/>
      <c r="I97" s="84"/>
      <c r="J97" s="84"/>
      <c r="K97" s="84"/>
      <c r="L97" s="82"/>
      <c r="M97" s="84"/>
      <c r="N97" s="84"/>
      <c r="O97" s="84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</row>
    <row r="98" spans="1:40" x14ac:dyDescent="0.2">
      <c r="A98" s="82"/>
      <c r="B98" s="82"/>
      <c r="C98" s="82"/>
      <c r="D98" s="82"/>
      <c r="E98" s="82"/>
      <c r="F98" s="82"/>
      <c r="G98" s="82"/>
      <c r="H98" s="82"/>
      <c r="I98" s="84"/>
      <c r="J98" s="84"/>
      <c r="K98" s="84"/>
      <c r="L98" s="82"/>
      <c r="M98" s="84"/>
      <c r="N98" s="84"/>
      <c r="O98" s="84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</row>
    <row r="99" spans="1:40" x14ac:dyDescent="0.2">
      <c r="A99" s="82"/>
      <c r="B99" s="82"/>
      <c r="C99" s="82"/>
      <c r="D99" s="82"/>
      <c r="E99" s="82"/>
      <c r="F99" s="82"/>
      <c r="G99" s="82"/>
      <c r="H99" s="82"/>
      <c r="I99" s="84"/>
      <c r="J99" s="84"/>
      <c r="K99" s="84"/>
      <c r="L99" s="82"/>
      <c r="M99" s="84"/>
      <c r="N99" s="84"/>
      <c r="O99" s="84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</row>
    <row r="100" spans="1:40" x14ac:dyDescent="0.2">
      <c r="A100" s="82"/>
      <c r="B100" s="82"/>
      <c r="C100" s="82"/>
      <c r="D100" s="82"/>
      <c r="E100" s="82"/>
      <c r="F100" s="82"/>
      <c r="G100" s="82"/>
      <c r="H100" s="82"/>
      <c r="I100" s="84"/>
      <c r="J100" s="84"/>
      <c r="K100" s="84"/>
      <c r="L100" s="82"/>
      <c r="M100" s="84"/>
      <c r="N100" s="84"/>
      <c r="O100" s="84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</row>
    <row r="101" spans="1:40" x14ac:dyDescent="0.2">
      <c r="A101" s="82"/>
      <c r="B101" s="82"/>
      <c r="C101" s="82"/>
      <c r="D101" s="82"/>
      <c r="E101" s="82"/>
      <c r="F101" s="82"/>
      <c r="G101" s="82"/>
      <c r="H101" s="82"/>
      <c r="I101" s="84"/>
      <c r="J101" s="84"/>
      <c r="K101" s="84"/>
      <c r="L101" s="82"/>
      <c r="M101" s="84"/>
      <c r="N101" s="84"/>
      <c r="O101" s="84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</row>
    <row r="102" spans="1:40" x14ac:dyDescent="0.2">
      <c r="A102" s="82"/>
      <c r="B102" s="82"/>
      <c r="C102" s="82"/>
      <c r="D102" s="82"/>
      <c r="E102" s="82"/>
      <c r="F102" s="82"/>
      <c r="G102" s="82"/>
      <c r="H102" s="82"/>
      <c r="I102" s="84"/>
      <c r="J102" s="84"/>
      <c r="K102" s="84"/>
      <c r="L102" s="82"/>
      <c r="M102" s="84"/>
      <c r="N102" s="84"/>
      <c r="O102" s="84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</row>
    <row r="103" spans="1:40" x14ac:dyDescent="0.2">
      <c r="A103" s="82"/>
      <c r="B103" s="82"/>
      <c r="C103" s="82"/>
      <c r="D103" s="82"/>
      <c r="E103" s="82"/>
      <c r="F103" s="82"/>
      <c r="G103" s="82"/>
      <c r="H103" s="82"/>
      <c r="I103" s="84"/>
      <c r="J103" s="84"/>
      <c r="K103" s="84"/>
      <c r="L103" s="82"/>
      <c r="M103" s="84"/>
      <c r="N103" s="84"/>
      <c r="O103" s="84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</row>
    <row r="104" spans="1:40" x14ac:dyDescent="0.2">
      <c r="A104" s="82"/>
      <c r="B104" s="82"/>
      <c r="C104" s="82"/>
      <c r="D104" s="82"/>
      <c r="E104" s="82"/>
      <c r="F104" s="82"/>
      <c r="G104" s="82"/>
      <c r="H104" s="82"/>
      <c r="I104" s="84"/>
      <c r="J104" s="84"/>
      <c r="K104" s="84"/>
      <c r="L104" s="82"/>
      <c r="M104" s="84"/>
      <c r="N104" s="84"/>
      <c r="O104" s="84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</row>
    <row r="105" spans="1:40" x14ac:dyDescent="0.2">
      <c r="A105" s="82"/>
      <c r="B105" s="82"/>
      <c r="C105" s="82"/>
      <c r="D105" s="82"/>
      <c r="E105" s="82"/>
      <c r="F105" s="82"/>
      <c r="G105" s="82"/>
      <c r="H105" s="82"/>
      <c r="I105" s="84"/>
      <c r="J105" s="84"/>
      <c r="K105" s="84"/>
      <c r="L105" s="82"/>
      <c r="M105" s="84"/>
      <c r="N105" s="84"/>
      <c r="O105" s="84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</row>
    <row r="106" spans="1:40" x14ac:dyDescent="0.2">
      <c r="A106" s="82"/>
      <c r="B106" s="82"/>
      <c r="C106" s="82"/>
      <c r="D106" s="82"/>
      <c r="E106" s="82"/>
      <c r="F106" s="82"/>
      <c r="G106" s="82"/>
      <c r="H106" s="82"/>
      <c r="I106" s="84"/>
      <c r="J106" s="84"/>
      <c r="K106" s="84"/>
      <c r="L106" s="82"/>
      <c r="M106" s="84"/>
      <c r="N106" s="84"/>
      <c r="O106" s="84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</row>
    <row r="107" spans="1:40" x14ac:dyDescent="0.2">
      <c r="A107" s="82"/>
      <c r="B107" s="82"/>
      <c r="C107" s="82"/>
      <c r="D107" s="82"/>
      <c r="E107" s="82"/>
      <c r="F107" s="82"/>
      <c r="G107" s="82"/>
      <c r="H107" s="82"/>
      <c r="I107" s="84"/>
      <c r="J107" s="84"/>
      <c r="K107" s="84"/>
      <c r="L107" s="82"/>
      <c r="M107" s="84"/>
      <c r="N107" s="84"/>
      <c r="O107" s="84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</row>
    <row r="108" spans="1:40" x14ac:dyDescent="0.2">
      <c r="A108" s="82"/>
      <c r="B108" s="82"/>
      <c r="C108" s="82"/>
      <c r="D108" s="82"/>
      <c r="E108" s="82"/>
      <c r="F108" s="82"/>
      <c r="G108" s="82"/>
      <c r="H108" s="82"/>
      <c r="I108" s="84"/>
      <c r="J108" s="84"/>
      <c r="K108" s="84"/>
      <c r="L108" s="82"/>
      <c r="M108" s="84"/>
      <c r="N108" s="84"/>
      <c r="O108" s="84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</row>
    <row r="109" spans="1:40" x14ac:dyDescent="0.2">
      <c r="A109" s="82"/>
      <c r="B109" s="82"/>
      <c r="C109" s="82"/>
      <c r="D109" s="82"/>
      <c r="E109" s="82"/>
      <c r="F109" s="82"/>
      <c r="G109" s="82"/>
      <c r="H109" s="82"/>
      <c r="I109" s="84"/>
      <c r="J109" s="84"/>
      <c r="K109" s="84"/>
      <c r="L109" s="82"/>
      <c r="M109" s="84"/>
      <c r="N109" s="84"/>
      <c r="O109" s="84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</row>
    <row r="110" spans="1:40" x14ac:dyDescent="0.2">
      <c r="A110" s="82"/>
      <c r="B110" s="82"/>
      <c r="C110" s="82"/>
      <c r="D110" s="82"/>
      <c r="E110" s="82"/>
      <c r="F110" s="82"/>
      <c r="G110" s="82"/>
      <c r="H110" s="82"/>
      <c r="I110" s="84"/>
      <c r="J110" s="84"/>
      <c r="K110" s="84"/>
      <c r="L110" s="82"/>
      <c r="M110" s="84"/>
      <c r="N110" s="84"/>
      <c r="O110" s="84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</row>
    <row r="111" spans="1:40" x14ac:dyDescent="0.2">
      <c r="A111" s="82"/>
      <c r="B111" s="82"/>
      <c r="C111" s="82"/>
      <c r="D111" s="82"/>
      <c r="E111" s="82"/>
      <c r="F111" s="82"/>
      <c r="G111" s="82"/>
      <c r="H111" s="82"/>
      <c r="I111" s="84"/>
      <c r="J111" s="84"/>
      <c r="K111" s="84"/>
      <c r="L111" s="82"/>
      <c r="M111" s="84"/>
      <c r="N111" s="84"/>
      <c r="O111" s="84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</row>
    <row r="112" spans="1:40" x14ac:dyDescent="0.2">
      <c r="A112" s="82"/>
      <c r="B112" s="82"/>
      <c r="C112" s="82"/>
      <c r="D112" s="82"/>
      <c r="E112" s="82"/>
      <c r="F112" s="82"/>
      <c r="G112" s="82"/>
      <c r="H112" s="82"/>
      <c r="I112" s="84"/>
      <c r="J112" s="84"/>
      <c r="K112" s="84"/>
      <c r="L112" s="82"/>
      <c r="M112" s="84"/>
      <c r="N112" s="84"/>
      <c r="O112" s="84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</row>
    <row r="113" spans="1:40" x14ac:dyDescent="0.2">
      <c r="A113" s="82"/>
      <c r="B113" s="82"/>
      <c r="C113" s="82"/>
      <c r="D113" s="82"/>
      <c r="E113" s="82"/>
      <c r="F113" s="82"/>
      <c r="G113" s="82"/>
      <c r="H113" s="82"/>
      <c r="I113" s="84"/>
      <c r="J113" s="84"/>
      <c r="K113" s="84"/>
      <c r="L113" s="82"/>
      <c r="M113" s="84"/>
      <c r="N113" s="84"/>
      <c r="O113" s="84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</row>
    <row r="114" spans="1:40" x14ac:dyDescent="0.2">
      <c r="A114" s="82"/>
      <c r="B114" s="82"/>
      <c r="C114" s="82"/>
      <c r="D114" s="82"/>
      <c r="E114" s="82"/>
      <c r="F114" s="82"/>
      <c r="G114" s="82"/>
      <c r="H114" s="82"/>
      <c r="I114" s="84"/>
      <c r="J114" s="84"/>
      <c r="K114" s="84"/>
      <c r="L114" s="82"/>
      <c r="M114" s="84"/>
      <c r="N114" s="84"/>
      <c r="O114" s="84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</row>
    <row r="115" spans="1:40" x14ac:dyDescent="0.2">
      <c r="A115" s="82"/>
      <c r="B115" s="82"/>
      <c r="C115" s="82"/>
      <c r="D115" s="82"/>
      <c r="E115" s="82"/>
      <c r="F115" s="82"/>
      <c r="G115" s="82"/>
      <c r="H115" s="82"/>
      <c r="I115" s="84"/>
      <c r="J115" s="84"/>
      <c r="K115" s="84"/>
      <c r="L115" s="82"/>
      <c r="M115" s="84"/>
      <c r="N115" s="84"/>
      <c r="O115" s="84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</row>
    <row r="116" spans="1:40" x14ac:dyDescent="0.2">
      <c r="A116" s="82"/>
      <c r="B116" s="82"/>
      <c r="C116" s="82"/>
      <c r="D116" s="82"/>
      <c r="E116" s="82"/>
      <c r="F116" s="82"/>
      <c r="G116" s="82"/>
      <c r="H116" s="82"/>
      <c r="I116" s="84"/>
      <c r="J116" s="84"/>
      <c r="K116" s="84"/>
      <c r="L116" s="82"/>
      <c r="M116" s="84"/>
      <c r="N116" s="84"/>
      <c r="O116" s="84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</row>
    <row r="117" spans="1:40" x14ac:dyDescent="0.2">
      <c r="A117" s="82"/>
      <c r="B117" s="82"/>
      <c r="C117" s="82"/>
      <c r="D117" s="82"/>
      <c r="E117" s="82"/>
      <c r="F117" s="82"/>
      <c r="G117" s="82"/>
      <c r="H117" s="82"/>
      <c r="I117" s="84"/>
      <c r="J117" s="84"/>
      <c r="K117" s="84"/>
      <c r="L117" s="82"/>
      <c r="M117" s="84"/>
      <c r="N117" s="84"/>
      <c r="O117" s="84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</row>
    <row r="118" spans="1:40" x14ac:dyDescent="0.2">
      <c r="A118" s="82"/>
      <c r="B118" s="82"/>
      <c r="C118" s="82"/>
      <c r="D118" s="82"/>
      <c r="E118" s="82"/>
      <c r="F118" s="82"/>
      <c r="G118" s="82"/>
      <c r="H118" s="82"/>
      <c r="I118" s="84"/>
      <c r="J118" s="84"/>
      <c r="K118" s="84"/>
      <c r="L118" s="82"/>
      <c r="M118" s="84"/>
      <c r="N118" s="84"/>
      <c r="O118" s="84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</row>
    <row r="119" spans="1:40" x14ac:dyDescent="0.2">
      <c r="A119" s="82"/>
      <c r="B119" s="82"/>
      <c r="C119" s="82"/>
      <c r="D119" s="82"/>
      <c r="E119" s="82"/>
      <c r="F119" s="82"/>
      <c r="G119" s="82"/>
      <c r="H119" s="82"/>
      <c r="I119" s="84"/>
      <c r="J119" s="84"/>
      <c r="K119" s="84"/>
      <c r="L119" s="82"/>
      <c r="M119" s="84"/>
      <c r="N119" s="84"/>
      <c r="O119" s="84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</row>
    <row r="120" spans="1:40" x14ac:dyDescent="0.2">
      <c r="A120" s="82"/>
      <c r="B120" s="82"/>
      <c r="C120" s="82"/>
      <c r="D120" s="82"/>
      <c r="E120" s="82"/>
      <c r="F120" s="82"/>
      <c r="G120" s="82"/>
      <c r="H120" s="82"/>
      <c r="I120" s="84"/>
      <c r="J120" s="84"/>
      <c r="K120" s="84"/>
      <c r="L120" s="82"/>
      <c r="M120" s="84"/>
      <c r="N120" s="84"/>
      <c r="O120" s="84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</row>
    <row r="121" spans="1:40" x14ac:dyDescent="0.2">
      <c r="A121" s="82"/>
      <c r="B121" s="82"/>
      <c r="C121" s="82"/>
      <c r="D121" s="82"/>
      <c r="E121" s="82"/>
      <c r="F121" s="82"/>
      <c r="G121" s="82"/>
      <c r="H121" s="82"/>
      <c r="I121" s="84"/>
      <c r="J121" s="84"/>
      <c r="K121" s="84"/>
      <c r="L121" s="82"/>
      <c r="M121" s="84"/>
      <c r="N121" s="84"/>
      <c r="O121" s="84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</row>
    <row r="122" spans="1:40" x14ac:dyDescent="0.2">
      <c r="A122" s="82"/>
      <c r="B122" s="82"/>
      <c r="C122" s="82"/>
      <c r="D122" s="82"/>
      <c r="E122" s="82"/>
      <c r="F122" s="82"/>
      <c r="G122" s="82"/>
      <c r="H122" s="82"/>
      <c r="I122" s="84"/>
      <c r="J122" s="84"/>
      <c r="K122" s="84"/>
      <c r="L122" s="82"/>
      <c r="M122" s="84"/>
      <c r="N122" s="84"/>
      <c r="O122" s="84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</row>
  </sheetData>
  <mergeCells count="55"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H15:H16"/>
    <mergeCell ref="K15:K16"/>
    <mergeCell ref="D16:G16"/>
    <mergeCell ref="C25:D25"/>
    <mergeCell ref="L15:L16"/>
    <mergeCell ref="C33:C34"/>
    <mergeCell ref="C35:C36"/>
    <mergeCell ref="C37:C38"/>
    <mergeCell ref="C39:C40"/>
    <mergeCell ref="D40:P40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</mergeCells>
  <phoneticPr fontId="4"/>
  <conditionalFormatting sqref="G51:H51">
    <cfRule type="expression" dxfId="489" priority="0" stopIfTrue="1">
      <formula>$S$30+$S$35+$N$20+$O$20&lt;0</formula>
    </cfRule>
  </conditionalFormatting>
  <conditionalFormatting sqref="M50">
    <cfRule type="expression" dxfId="488" priority="1" stopIfTrue="1">
      <formula>$N$20+$S$28&lt;0</formula>
    </cfRule>
    <cfRule type="expression" dxfId="487" priority="2" stopIfTrue="1">
      <formula>$S$30&lt;0</formula>
    </cfRule>
  </conditionalFormatting>
  <conditionalFormatting sqref="M52">
    <cfRule type="expression" dxfId="486" priority="3" stopIfTrue="1">
      <formula>$N$20+$S$33&lt;0</formula>
    </cfRule>
    <cfRule type="expression" dxfId="485" priority="4" stopIfTrue="1">
      <formula>$S$35&lt;0</formula>
    </cfRule>
  </conditionalFormatting>
  <conditionalFormatting sqref="N28:N29">
    <cfRule type="expression" dxfId="484" priority="6" stopIfTrue="1">
      <formula>$N$20+$S$28&lt;0</formula>
    </cfRule>
    <cfRule type="expression" dxfId="483" priority="7" stopIfTrue="1">
      <formula>$S$30&lt;0</formula>
    </cfRule>
  </conditionalFormatting>
  <conditionalFormatting sqref="O28:O29">
    <cfRule type="expression" dxfId="482" priority="8" stopIfTrue="1">
      <formula>$O$20+$S$33&lt;0</formula>
    </cfRule>
    <cfRule type="expression" dxfId="481" priority="9" stopIfTrue="1">
      <formula>$S$35&lt;0</formula>
    </cfRule>
  </conditionalFormatting>
  <conditionalFormatting sqref="S14:S18">
    <cfRule type="expression" dxfId="480" priority="5" stopIfTrue="1">
      <formula>#REF!-#REF!&lt;0.01</formula>
    </cfRule>
  </conditionalFormatting>
  <dataValidations count="21">
    <dataValidation allowBlank="1" sqref="N22:N24" xr:uid="{00000000-0002-0000-0800-000000000000}"/>
    <dataValidation type="time" operator="lessThan" allowBlank="1" showErrorMessage="1" errorTitle="Fel i inmatning" error="Värdet ska vara en tidsrymd (0:00-23:59:59)" sqref="G17:G24 I17:I21" xr:uid="{00000000-0002-0000-0800-000001000000}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 xr:uid="{00000000-0002-0000-0800-000002000000}">
      <formula1>0.999988425925926</formula1>
    </dataValidation>
    <dataValidation type="textLength" allowBlank="1" sqref="J17:J21" xr:uid="{00000000-0002-0000-0800-000003000000}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 xr:uid="{00000000-0002-0000-0800-000004000000}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 xr:uid="{00000000-0002-0000-0800-000005000000}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 xr:uid="{00000000-0002-0000-0800-000006000000}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 xr:uid="{00000000-0002-0000-0800-000007000000}">
      <formula1>0</formula1>
    </dataValidation>
    <dataValidation type="time" operator="lessThan" showErrorMessage="1" errorTitle="Fel i inmatning" error="Värdet ska vara en tidsrymd (0:00-23:59:59)" sqref="L17:L21" xr:uid="{00000000-0002-0000-0800-000008000000}">
      <formula1>0.999988425925926</formula1>
    </dataValidation>
    <dataValidation type="textLength" operator="lessThan" allowBlank="1" sqref="K17:K21" xr:uid="{00000000-0002-0000-0800-000009000000}">
      <formula1>50</formula1>
    </dataValidation>
    <dataValidation allowBlank="1" showInputMessage="1" showErrorMessage="1" prompt="Skriv in ej arbetad tid under arbetstid, t.ex. för ärenden" sqref="G15" xr:uid="{00000000-0002-0000-0800-00000A000000}"/>
    <dataValidation allowBlank="1" showInputMessage="1" showErrorMessage="1" prompt="Skriv in om och hur länge du jobbat hemma" sqref="H15:H16" xr:uid="{00000000-0002-0000-0800-00000B000000}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 xr:uid="{00000000-0002-0000-0800-00000C000000}"/>
    <dataValidation allowBlank="1" showInputMessage="1" showErrorMessage="1" promptTitle="Frånvaroorsak" prompt="Kan användas både för tid då man lämnar in en blankett (sjukdom, VAB etc.), eller träningstimme." sqref="J16" xr:uid="{00000000-0002-0000-0800-00000D000000}"/>
    <dataValidation allowBlank="1" showInputMessage="1" showErrorMessage="1" prompt="Skriv &quot;sjuk&quot; vid sjukdag som ska dras från flexsaldo, eller &quot;komp&quot; vid hel kompdag. Se kommentarerna." sqref="K15:K16" xr:uid="{00000000-0002-0000-0800-00000E000000}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 xr:uid="{00000000-0002-0000-0800-00000F000000}"/>
    <dataValidation allowBlank="1" showInputMessage="1" showErrorMessage="1" prompt="Skriv in beordrad enkel övertid, vilket är mellan kl 18.00-22.00 vardagar." sqref="N15:N16" xr:uid="{00000000-0002-0000-0800-000010000000}"/>
    <dataValidation allowBlank="1" showInputMessage="1" showErrorMessage="1" prompt="Skriv in beordrad kvalificerad övertid, vilket är mellan kl 22.00-06.00 vardagar eller övriga datum som ingår." sqref="O15:O16" xr:uid="{00000000-0002-0000-0800-000011000000}"/>
    <dataValidation type="time" operator="lessThanOrEqual" allowBlank="1" showErrorMessage="1" errorTitle="Fel i inmatning" error="Värdet ska vara en tid (00:00-23:59:59)" sqref="D17:E24" xr:uid="{00000000-0002-0000-0800-000012000000}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 xr:uid="{00000000-0002-0000-0800-000013000000}">
      <formula1>M18-#REF!-O18</formula1>
    </dataValidation>
    <dataValidation type="time" operator="lessThanOrEqual" allowBlank="1" showInputMessage="1" showErrorMessage="1" errorTitle="Fel i inmatning" error="Värdet ska vara en tidsrymd (0:00-23:59:59)" sqref="F17:F21" xr:uid="{00000000-0002-0000-0800-000014000000}">
      <formula1>0.999988425925926</formula1>
    </dataValidation>
  </dataValidations>
  <pageMargins left="0.39000000000000007" right="0.39000000000000007" top="0.19685039370078741" bottom="0.19685039370078741" header="0.51" footer="0.5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61</vt:i4>
      </vt:variant>
      <vt:variant>
        <vt:lpstr>Namngivna områden</vt:lpstr>
      </vt:variant>
      <vt:variant>
        <vt:i4>70</vt:i4>
      </vt:variant>
    </vt:vector>
  </HeadingPairs>
  <TitlesOfParts>
    <vt:vector size="131" baseType="lpstr">
      <vt:lpstr>Personuppgifter &amp; Instruktioner</vt:lpstr>
      <vt:lpstr>Graf arbetad tid &amp; flex</vt:lpstr>
      <vt:lpstr>Graf arbetstider</vt:lpstr>
      <vt:lpstr>Summering för året</vt:lpstr>
      <vt:lpstr>v 1</vt:lpstr>
      <vt:lpstr>v 2</vt:lpstr>
      <vt:lpstr>v 3</vt:lpstr>
      <vt:lpstr>v 4</vt:lpstr>
      <vt:lpstr>v 5</vt:lpstr>
      <vt:lpstr>v 6</vt:lpstr>
      <vt:lpstr>v 7</vt:lpstr>
      <vt:lpstr>v 8</vt:lpstr>
      <vt:lpstr>v 9</vt:lpstr>
      <vt:lpstr>v 10</vt:lpstr>
      <vt:lpstr>v 11</vt:lpstr>
      <vt:lpstr>v 12</vt:lpstr>
      <vt:lpstr>v 13</vt:lpstr>
      <vt:lpstr>v 14</vt:lpstr>
      <vt:lpstr>v 15</vt:lpstr>
      <vt:lpstr>v 16</vt:lpstr>
      <vt:lpstr>v 17</vt:lpstr>
      <vt:lpstr>v 18</vt:lpstr>
      <vt:lpstr>v 19</vt:lpstr>
      <vt:lpstr>v 20</vt:lpstr>
      <vt:lpstr>v 21</vt:lpstr>
      <vt:lpstr>v 22</vt:lpstr>
      <vt:lpstr>v 23</vt:lpstr>
      <vt:lpstr>v 24</vt:lpstr>
      <vt:lpstr>v 25</vt:lpstr>
      <vt:lpstr>v 26</vt:lpstr>
      <vt:lpstr>v 27</vt:lpstr>
      <vt:lpstr>v 28</vt:lpstr>
      <vt:lpstr>v 29</vt:lpstr>
      <vt:lpstr>v 30</vt:lpstr>
      <vt:lpstr>v 31</vt:lpstr>
      <vt:lpstr>v 32</vt:lpstr>
      <vt:lpstr>v 33</vt:lpstr>
      <vt:lpstr>v 34</vt:lpstr>
      <vt:lpstr>v 35</vt:lpstr>
      <vt:lpstr>v 36</vt:lpstr>
      <vt:lpstr>v 37</vt:lpstr>
      <vt:lpstr>v 38</vt:lpstr>
      <vt:lpstr>v 39</vt:lpstr>
      <vt:lpstr>v 40</vt:lpstr>
      <vt:lpstr>v 41</vt:lpstr>
      <vt:lpstr>v 42</vt:lpstr>
      <vt:lpstr>v 43</vt:lpstr>
      <vt:lpstr>v 44</vt:lpstr>
      <vt:lpstr>v 45</vt:lpstr>
      <vt:lpstr>v 46</vt:lpstr>
      <vt:lpstr>v 47</vt:lpstr>
      <vt:lpstr>v 48</vt:lpstr>
      <vt:lpstr>v 49</vt:lpstr>
      <vt:lpstr>v 50</vt:lpstr>
      <vt:lpstr>v 51</vt:lpstr>
      <vt:lpstr>v 52</vt:lpstr>
      <vt:lpstr>v 53</vt:lpstr>
      <vt:lpstr>Versioner</vt:lpstr>
      <vt:lpstr>Definitioner</vt:lpstr>
      <vt:lpstr>Tabell arbetstid &amp; flexsaldo</vt:lpstr>
      <vt:lpstr>Tabell ankomst &amp; avgång dag</vt:lpstr>
      <vt:lpstr>Arbetsplats</vt:lpstr>
      <vt:lpstr>Befattning</vt:lpstr>
      <vt:lpstr>dayformat</vt:lpstr>
      <vt:lpstr>Enkelsaldo</vt:lpstr>
      <vt:lpstr>firstday</vt:lpstr>
      <vt:lpstr>Flexsaldo</vt:lpstr>
      <vt:lpstr>format</vt:lpstr>
      <vt:lpstr>Kvalsaldo</vt:lpstr>
      <vt:lpstr>Namn</vt:lpstr>
      <vt:lpstr>Personnummer</vt:lpstr>
      <vt:lpstr>Telefon</vt:lpstr>
      <vt:lpstr>'Graf arbetad tid &amp; flex'!Utskriftsområde</vt:lpstr>
      <vt:lpstr>'Graf arbetstider'!Utskriftsområde</vt:lpstr>
      <vt:lpstr>'Personuppgifter &amp; Instruktioner'!Utskriftsområde</vt:lpstr>
      <vt:lpstr>'Summering för året'!Utskriftsområde</vt:lpstr>
      <vt:lpstr>'v 1'!Utskriftsområde</vt:lpstr>
      <vt:lpstr>'v 10'!Utskriftsområde</vt:lpstr>
      <vt:lpstr>'v 11'!Utskriftsområde</vt:lpstr>
      <vt:lpstr>'v 12'!Utskriftsområde</vt:lpstr>
      <vt:lpstr>'v 13'!Utskriftsområde</vt:lpstr>
      <vt:lpstr>'v 14'!Utskriftsområde</vt:lpstr>
      <vt:lpstr>'v 15'!Utskriftsområde</vt:lpstr>
      <vt:lpstr>'v 16'!Utskriftsområde</vt:lpstr>
      <vt:lpstr>'v 17'!Utskriftsområde</vt:lpstr>
      <vt:lpstr>'v 18'!Utskriftsområde</vt:lpstr>
      <vt:lpstr>'v 19'!Utskriftsområde</vt:lpstr>
      <vt:lpstr>'v 2'!Utskriftsområde</vt:lpstr>
      <vt:lpstr>'v 20'!Utskriftsområde</vt:lpstr>
      <vt:lpstr>'v 21'!Utskriftsområde</vt:lpstr>
      <vt:lpstr>'v 22'!Utskriftsområde</vt:lpstr>
      <vt:lpstr>'v 23'!Utskriftsområde</vt:lpstr>
      <vt:lpstr>'v 24'!Utskriftsområde</vt:lpstr>
      <vt:lpstr>'v 25'!Utskriftsområde</vt:lpstr>
      <vt:lpstr>'v 26'!Utskriftsområde</vt:lpstr>
      <vt:lpstr>'v 27'!Utskriftsområde</vt:lpstr>
      <vt:lpstr>'v 28'!Utskriftsområde</vt:lpstr>
      <vt:lpstr>'v 29'!Utskriftsområde</vt:lpstr>
      <vt:lpstr>'v 3'!Utskriftsområde</vt:lpstr>
      <vt:lpstr>'v 30'!Utskriftsområde</vt:lpstr>
      <vt:lpstr>'v 31'!Utskriftsområde</vt:lpstr>
      <vt:lpstr>'v 32'!Utskriftsområde</vt:lpstr>
      <vt:lpstr>'v 33'!Utskriftsområde</vt:lpstr>
      <vt:lpstr>'v 34'!Utskriftsområde</vt:lpstr>
      <vt:lpstr>'v 35'!Utskriftsområde</vt:lpstr>
      <vt:lpstr>'v 36'!Utskriftsområde</vt:lpstr>
      <vt:lpstr>'v 37'!Utskriftsområde</vt:lpstr>
      <vt:lpstr>'v 38'!Utskriftsområde</vt:lpstr>
      <vt:lpstr>'v 39'!Utskriftsområde</vt:lpstr>
      <vt:lpstr>'v 4'!Utskriftsområde</vt:lpstr>
      <vt:lpstr>'v 40'!Utskriftsområde</vt:lpstr>
      <vt:lpstr>'v 41'!Utskriftsområde</vt:lpstr>
      <vt:lpstr>'v 42'!Utskriftsområde</vt:lpstr>
      <vt:lpstr>'v 43'!Utskriftsområde</vt:lpstr>
      <vt:lpstr>'v 44'!Utskriftsområde</vt:lpstr>
      <vt:lpstr>'v 45'!Utskriftsområde</vt:lpstr>
      <vt:lpstr>'v 46'!Utskriftsområde</vt:lpstr>
      <vt:lpstr>'v 47'!Utskriftsområde</vt:lpstr>
      <vt:lpstr>'v 48'!Utskriftsområde</vt:lpstr>
      <vt:lpstr>'v 49'!Utskriftsområde</vt:lpstr>
      <vt:lpstr>'v 5'!Utskriftsområde</vt:lpstr>
      <vt:lpstr>'v 50'!Utskriftsområde</vt:lpstr>
      <vt:lpstr>'v 51'!Utskriftsområde</vt:lpstr>
      <vt:lpstr>'v 52'!Utskriftsområde</vt:lpstr>
      <vt:lpstr>'v 53'!Utskriftsområde</vt:lpstr>
      <vt:lpstr>'v 6'!Utskriftsområde</vt:lpstr>
      <vt:lpstr>'v 7'!Utskriftsområde</vt:lpstr>
      <vt:lpstr>'v 8'!Utskriftsområde</vt:lpstr>
      <vt:lpstr>'v 9'!Utskriftsområde</vt:lpstr>
      <vt:lpstr>Versioner!Utskriftsområde</vt:lpstr>
      <vt:lpstr>År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2010-11-29T19:52:10Z</cp:lastPrinted>
  <dcterms:created xsi:type="dcterms:W3CDTF">2003-04-01T09:23:06Z</dcterms:created>
  <dcterms:modified xsi:type="dcterms:W3CDTF">2025-12-04T10:20:56Z</dcterms:modified>
</cp:coreProperties>
</file>