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09162A7C-5320-4DEF-BA9E-22D64E193621}" xr6:coauthVersionLast="47" xr6:coauthVersionMax="47" xr10:uidLastSave="{00000000-0000-0000-0000-000000000000}"/>
  <bookViews>
    <workbookView xWindow="340" yWindow="550" windowWidth="18860" windowHeight="10250" firstSheet="3" activeTab="3" xr2:uid="{AAE807CD-1C6A-401E-90F9-6B7DCAC2A7E7}"/>
  </bookViews>
  <sheets>
    <sheet name="Blankett till Agresso Procent" sheetId="3" state="hidden" r:id="rId1"/>
    <sheet name="Blankett till Agresso Personmån" sheetId="31" state="hidden" r:id="rId2"/>
    <sheet name="Budget till Agresso Personmån " sheetId="38" state="hidden" r:id="rId3"/>
    <sheet name="Version 1 – salary as a percent" sheetId="5" r:id="rId4"/>
    <sheet name="Version 2 - salary in person-mo" sheetId="35" r:id="rId5"/>
    <sheet name="Budget till Agresso Procent" sheetId="37" state="hidden"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avtalsmail" sheetId="27" state="hidden" r:id="rId15"/>
    <sheet name="visprojgr" sheetId="9" state="hidden" r:id="rId16"/>
    <sheet name="vh" sheetId="13" state="hidden" r:id="rId17"/>
    <sheet name="mp" sheetId="14" state="hidden" r:id="rId18"/>
    <sheet name="fin" sheetId="15" state="hidden" r:id="rId19"/>
    <sheet name="projper" sheetId="16" state="hidden" r:id="rId20"/>
    <sheet name="scb" sheetId="17" state="hidden" r:id="rId21"/>
    <sheet name="ekon" sheetId="39" state="hidden" r:id="rId22"/>
  </sheets>
  <externalReferences>
    <externalReference r:id="rId23"/>
  </externalReferences>
  <definedNames>
    <definedName name="_xlnm._FilterDatabase" localSheetId="10" hidden="1">Grunddata!$A$14:$E$673</definedName>
    <definedName name="ekon_name" localSheetId="9">#REF!</definedName>
    <definedName name="ekon_name" localSheetId="21">ekon!$A$2:$A$465</definedName>
    <definedName name="ekon_name">#REF!</definedName>
    <definedName name="fin_name" localSheetId="9">#REF!</definedName>
    <definedName name="fin_name" localSheetId="21">[1]fin!$A$2:$A$5589</definedName>
    <definedName name="fin_name">fin!$B$5:$B$4949</definedName>
    <definedName name="kund_name" localSheetId="9">#REF!</definedName>
    <definedName name="kund_name" localSheetId="21">[1]kund!$A$2:$A$3538</definedName>
    <definedName name="kund_name">#REF!</definedName>
    <definedName name="mp_name" localSheetId="9">#REF!</definedName>
    <definedName name="mp_name" localSheetId="21">[1]mp!$B$2:$B$679</definedName>
    <definedName name="mp_name">mp!$C$4:$C$669</definedName>
    <definedName name="_xlnm.Print_Area" localSheetId="0">'Blankett till Agresso Procent'!$C$5:$J$47</definedName>
    <definedName name="_xlnm.Print_Area" localSheetId="2">'Budget till Agresso Personmån '!$K:$V</definedName>
    <definedName name="_xlnm.Print_Area" localSheetId="5">'Budget till Agresso Procent'!$K:$V</definedName>
    <definedName name="_xlnm.Print_Area" localSheetId="3">'Version 1 – salary as a percent'!$B$22:$BB$125</definedName>
    <definedName name="_xlnm.Print_Area" localSheetId="4">'Version 2 - salary in person-mo'!$B$22:$BB$123</definedName>
    <definedName name="projled_name" localSheetId="9">#REF!</definedName>
    <definedName name="projled_name" localSheetId="21">[1]projled!$B$2:$B$60334</definedName>
    <definedName name="projled_name">#REF!</definedName>
    <definedName name="projper_name" localSheetId="9">#REF!</definedName>
    <definedName name="projper_name" localSheetId="21">[1]projper!$A$2:$A$99</definedName>
    <definedName name="projper_name">projper!$B$5:$B$103</definedName>
    <definedName name="scb_name" localSheetId="9">#REF!</definedName>
    <definedName name="scb_name" localSheetId="21">[1]scb!$A$2:$A$755</definedName>
    <definedName name="scb_name">scb!$B$5:$B$758</definedName>
    <definedName name="sfproj_name" localSheetId="9">#REF!</definedName>
    <definedName name="sfproj_name" localSheetId="21">[1]sfproj!$A$2:$A$377</definedName>
    <definedName name="sfproj_name">#REF!</definedName>
    <definedName name="vh_name" localSheetId="9">#REF!</definedName>
    <definedName name="vh_name" localSheetId="21">[1]vh!$B$2:$B$11</definedName>
    <definedName name="vh_name">vh!$C$5:$C$14</definedName>
    <definedName name="visprojgr_name" localSheetId="9">#REF!</definedName>
    <definedName name="visprojgr_name" localSheetId="21">[1]visprojgr!$B$2:$B$1437</definedName>
    <definedName name="visprojgr_name">visprojgr!$C$5:$C$1419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35" l="1"/>
  <c r="C42" i="5"/>
  <c r="R116" i="35"/>
  <c r="D106" i="35"/>
  <c r="D104" i="35"/>
  <c r="D100" i="35"/>
  <c r="AB91" i="35"/>
  <c r="AA91" i="35"/>
  <c r="Z91" i="35"/>
  <c r="Y91" i="35"/>
  <c r="X91" i="35"/>
  <c r="W91" i="35"/>
  <c r="V91" i="35"/>
  <c r="U91" i="35"/>
  <c r="T91" i="35"/>
  <c r="S91" i="35"/>
  <c r="AC91" i="35" s="1"/>
  <c r="AB90" i="35"/>
  <c r="AA90" i="35"/>
  <c r="Z90" i="35"/>
  <c r="Y90" i="35"/>
  <c r="X90" i="35"/>
  <c r="W90" i="35"/>
  <c r="V90" i="35"/>
  <c r="U90" i="35"/>
  <c r="T90" i="35"/>
  <c r="S90" i="35"/>
  <c r="AC90" i="35" s="1"/>
  <c r="AB89" i="35"/>
  <c r="AA89" i="35"/>
  <c r="Z89" i="35"/>
  <c r="Y89" i="35"/>
  <c r="X89" i="35"/>
  <c r="W89" i="35"/>
  <c r="V89" i="35"/>
  <c r="U89" i="35"/>
  <c r="T89" i="35"/>
  <c r="S89" i="35"/>
  <c r="AC89" i="35" s="1"/>
  <c r="AC86" i="35"/>
  <c r="AC85" i="35"/>
  <c r="AC84" i="35"/>
  <c r="AC82" i="35"/>
  <c r="AB78" i="35"/>
  <c r="AA78" i="35"/>
  <c r="Z78" i="35"/>
  <c r="Y78" i="35"/>
  <c r="X78" i="35"/>
  <c r="W78" i="35"/>
  <c r="V78" i="35"/>
  <c r="U78" i="35"/>
  <c r="T78" i="35"/>
  <c r="S78" i="35"/>
  <c r="AC77" i="35"/>
  <c r="AB73" i="35"/>
  <c r="AA73" i="35"/>
  <c r="Z73" i="35"/>
  <c r="Y73" i="35"/>
  <c r="X73" i="35"/>
  <c r="W73" i="35"/>
  <c r="V73" i="35"/>
  <c r="U73" i="35"/>
  <c r="T73" i="35"/>
  <c r="S73" i="35"/>
  <c r="AB72" i="35"/>
  <c r="AA72" i="35"/>
  <c r="Z72" i="35"/>
  <c r="Y72" i="35"/>
  <c r="X72" i="35"/>
  <c r="W72" i="35"/>
  <c r="V72" i="35"/>
  <c r="U72" i="35"/>
  <c r="T72" i="35"/>
  <c r="S72" i="35"/>
  <c r="C39" i="35"/>
  <c r="C38" i="35"/>
  <c r="C37" i="35"/>
  <c r="C35" i="35"/>
  <c r="C33" i="35"/>
  <c r="C34" i="35" s="1"/>
  <c r="C40" i="35" l="1"/>
  <c r="C41" i="35"/>
  <c r="AB80" i="35"/>
  <c r="AB81" i="35"/>
  <c r="AB79" i="35"/>
  <c r="AA79" i="35"/>
  <c r="AA80" i="35"/>
  <c r="AA81" i="35"/>
  <c r="Z80" i="35"/>
  <c r="Z79" i="35"/>
  <c r="Z81" i="35"/>
  <c r="Y79" i="35"/>
  <c r="Y81" i="35"/>
  <c r="Y80" i="35"/>
  <c r="X80" i="35"/>
  <c r="X81" i="35"/>
  <c r="X79" i="35"/>
  <c r="W80" i="35"/>
  <c r="W79" i="35"/>
  <c r="W81" i="35"/>
  <c r="V80" i="35"/>
  <c r="V81" i="35"/>
  <c r="V79" i="35"/>
  <c r="U80" i="35"/>
  <c r="U81" i="35"/>
  <c r="U79" i="35"/>
  <c r="T80" i="35"/>
  <c r="T79" i="35"/>
  <c r="T81" i="35"/>
  <c r="AC78" i="35"/>
  <c r="S80" i="35"/>
  <c r="AC80" i="35" s="1"/>
  <c r="S79" i="35"/>
  <c r="S81" i="35"/>
  <c r="AB74" i="35"/>
  <c r="AA74" i="35"/>
  <c r="Z74" i="35"/>
  <c r="Y74" i="35"/>
  <c r="X74" i="35"/>
  <c r="W74" i="35"/>
  <c r="V74" i="35"/>
  <c r="U74" i="35"/>
  <c r="T74" i="35"/>
  <c r="AC73" i="35"/>
  <c r="S74" i="35"/>
  <c r="AC72" i="35"/>
  <c r="AD92" i="5"/>
  <c r="AE92" i="5"/>
  <c r="AF92" i="5"/>
  <c r="AG92" i="5"/>
  <c r="AH92" i="5"/>
  <c r="AI92" i="5"/>
  <c r="AJ92" i="5"/>
  <c r="AK92" i="5"/>
  <c r="AL92" i="5"/>
  <c r="AM92" i="5"/>
  <c r="AN92" i="5"/>
  <c r="AO92" i="5"/>
  <c r="AP92" i="5"/>
  <c r="AQ92" i="5"/>
  <c r="AR92" i="5"/>
  <c r="AS92" i="5"/>
  <c r="AT92" i="5"/>
  <c r="AU92" i="5"/>
  <c r="AV92" i="5"/>
  <c r="AW92" i="5"/>
  <c r="AX92" i="5"/>
  <c r="AY92" i="5"/>
  <c r="AZ92" i="5"/>
  <c r="BA92" i="5"/>
  <c r="R116" i="5"/>
  <c r="C134" i="35"/>
  <c r="C27" i="5"/>
  <c r="T89" i="5" s="1"/>
  <c r="C27" i="35"/>
  <c r="D105" i="38"/>
  <c r="C100" i="38"/>
  <c r="AC84" i="5"/>
  <c r="Q103" i="37" s="1"/>
  <c r="S103" i="37" s="1"/>
  <c r="AC85" i="5"/>
  <c r="Q104" i="37" s="1"/>
  <c r="S104" i="37" s="1"/>
  <c r="AC86" i="5"/>
  <c r="Q105" i="37" s="1"/>
  <c r="S105" i="37" s="1"/>
  <c r="V91" i="5"/>
  <c r="W91" i="5"/>
  <c r="X91" i="5"/>
  <c r="Y91" i="5"/>
  <c r="X90" i="5"/>
  <c r="Y90" i="5"/>
  <c r="Z90" i="5"/>
  <c r="AA90" i="5"/>
  <c r="AB90" i="5"/>
  <c r="X89" i="5"/>
  <c r="Y89" i="5"/>
  <c r="Z89" i="5"/>
  <c r="AA89" i="5"/>
  <c r="AB89" i="5"/>
  <c r="C33" i="5"/>
  <c r="C34" i="5" s="1"/>
  <c r="C135" i="5"/>
  <c r="AC82" i="5"/>
  <c r="AC77"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AC79" i="35" l="1"/>
  <c r="AB75" i="35"/>
  <c r="AB76" i="35"/>
  <c r="AA75" i="35"/>
  <c r="AA76" i="35"/>
  <c r="Z75" i="35"/>
  <c r="Z76" i="35"/>
  <c r="Y75" i="35"/>
  <c r="Y76" i="35"/>
  <c r="X75" i="35"/>
  <c r="X76" i="35"/>
  <c r="W75" i="35"/>
  <c r="W76" i="35"/>
  <c r="V75" i="35"/>
  <c r="V76" i="35"/>
  <c r="U75" i="35"/>
  <c r="U76" i="35"/>
  <c r="T75" i="35"/>
  <c r="T76" i="35"/>
  <c r="AC74" i="35"/>
  <c r="S75" i="35"/>
  <c r="S76" i="35"/>
  <c r="AC81" i="35"/>
  <c r="Q102" i="37"/>
  <c r="S102" i="37" s="1"/>
  <c r="V89" i="5"/>
  <c r="W89" i="5"/>
  <c r="U78" i="5"/>
  <c r="U81"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8" i="5"/>
  <c r="AP51" i="5"/>
  <c r="W90" i="5"/>
  <c r="V90" i="5"/>
  <c r="AB91" i="5"/>
  <c r="AA91" i="5"/>
  <c r="Z91" i="5"/>
  <c r="AP50" i="5"/>
  <c r="AP49" i="5"/>
  <c r="AP55" i="5"/>
  <c r="AP54" i="5"/>
  <c r="AP53" i="5"/>
  <c r="AP52" i="5"/>
  <c r="S78" i="5"/>
  <c r="AB78" i="5"/>
  <c r="AA78" i="5"/>
  <c r="AD48" i="5"/>
  <c r="Z78" i="5"/>
  <c r="AD55" i="5"/>
  <c r="Y78" i="5"/>
  <c r="AD54" i="5"/>
  <c r="X78" i="5"/>
  <c r="AD53" i="5"/>
  <c r="W78" i="5"/>
  <c r="AD52" i="5"/>
  <c r="V78" i="5"/>
  <c r="AD51" i="5"/>
  <c r="AD50" i="5"/>
  <c r="T78" i="5"/>
  <c r="AD49" i="5"/>
  <c r="S91" i="5"/>
  <c r="T90" i="5"/>
  <c r="T91" i="5"/>
  <c r="U90" i="5"/>
  <c r="U91" i="5"/>
  <c r="S90" i="5"/>
  <c r="S89" i="5"/>
  <c r="U89"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AC75" i="35" l="1"/>
  <c r="AC76" i="35"/>
  <c r="U79" i="5"/>
  <c r="U80" i="5"/>
  <c r="Z81" i="5"/>
  <c r="Z80" i="5"/>
  <c r="T81" i="5"/>
  <c r="T80" i="5"/>
  <c r="AA80" i="5"/>
  <c r="AA81" i="5"/>
  <c r="AB79" i="5"/>
  <c r="AB81" i="5"/>
  <c r="AB80" i="5"/>
  <c r="Z79" i="5"/>
  <c r="V80" i="5"/>
  <c r="V81" i="5"/>
  <c r="W81" i="5"/>
  <c r="W80" i="5"/>
  <c r="X80" i="5"/>
  <c r="X81" i="5"/>
  <c r="Y81" i="5"/>
  <c r="Y80" i="5"/>
  <c r="S81" i="5"/>
  <c r="S80" i="5"/>
  <c r="S79" i="5"/>
  <c r="W79" i="5"/>
  <c r="V79" i="5"/>
  <c r="AA79" i="5"/>
  <c r="X79" i="5"/>
  <c r="Y79" i="5"/>
  <c r="T79" i="5"/>
  <c r="Q105" i="38"/>
  <c r="S105" i="38" s="1"/>
  <c r="Q104" i="38"/>
  <c r="S104" i="38" s="1"/>
  <c r="Q103" i="38"/>
  <c r="S103" i="38" s="1"/>
  <c r="Q102" i="38"/>
  <c r="S102" i="38" s="1"/>
  <c r="T55" i="35"/>
  <c r="G55" i="35"/>
  <c r="T54" i="35"/>
  <c r="G54" i="35"/>
  <c r="T53" i="35"/>
  <c r="G53" i="35"/>
  <c r="T52" i="35"/>
  <c r="G52" i="35"/>
  <c r="T51" i="35"/>
  <c r="G51" i="35"/>
  <c r="T50" i="35"/>
  <c r="G50" i="35"/>
  <c r="T49" i="35"/>
  <c r="G49" i="35"/>
  <c r="T48" i="35"/>
  <c r="U48" i="35" s="1"/>
  <c r="G48" i="35"/>
  <c r="H48" i="35" s="1"/>
  <c r="T63" i="35"/>
  <c r="E63" i="35"/>
  <c r="T62" i="35"/>
  <c r="E62" i="35"/>
  <c r="T61" i="35"/>
  <c r="E61" i="35"/>
  <c r="T60" i="35"/>
  <c r="E60" i="35"/>
  <c r="T59" i="35"/>
  <c r="E59" i="35"/>
  <c r="T58" i="35"/>
  <c r="E58" i="35"/>
  <c r="T57" i="35"/>
  <c r="E57" i="35"/>
  <c r="T56" i="35"/>
  <c r="E56" i="35"/>
  <c r="AD52" i="35" l="1"/>
  <c r="AD53" i="35"/>
  <c r="AD54" i="35"/>
  <c r="AP62" i="35"/>
  <c r="AD55" i="35"/>
  <c r="AD48" i="35"/>
  <c r="S68" i="35" s="1"/>
  <c r="AD50" i="35"/>
  <c r="AD49" i="35"/>
  <c r="AD51" i="35"/>
  <c r="AD63" i="35"/>
  <c r="AD62" i="35"/>
  <c r="AD61" i="35"/>
  <c r="AD60" i="35"/>
  <c r="AD59" i="35"/>
  <c r="AD58" i="35"/>
  <c r="AD57" i="35"/>
  <c r="AD56" i="35"/>
  <c r="U63" i="35"/>
  <c r="U62" i="35"/>
  <c r="U60" i="35"/>
  <c r="U59" i="35"/>
  <c r="U58" i="35"/>
  <c r="U57" i="35"/>
  <c r="U55" i="35"/>
  <c r="AE55" i="35"/>
  <c r="U54" i="35"/>
  <c r="AE54" i="35"/>
  <c r="AE53" i="35"/>
  <c r="U52" i="35"/>
  <c r="AE52" i="35"/>
  <c r="U51" i="35"/>
  <c r="V51" i="35" s="1"/>
  <c r="AE51" i="35"/>
  <c r="U50" i="35"/>
  <c r="AE50" i="35"/>
  <c r="U49" i="35"/>
  <c r="AE49" i="35"/>
  <c r="AE48" i="35"/>
  <c r="T68" i="35" s="1"/>
  <c r="H53" i="35"/>
  <c r="H49" i="35"/>
  <c r="I49" i="35" s="1"/>
  <c r="I48" i="35"/>
  <c r="J48" i="35" s="1"/>
  <c r="G61" i="35"/>
  <c r="AE61" i="35" s="1"/>
  <c r="G62" i="35"/>
  <c r="H62" i="35" s="1"/>
  <c r="G60" i="35"/>
  <c r="H60" i="35" s="1"/>
  <c r="H51" i="35"/>
  <c r="H50" i="35"/>
  <c r="G56" i="35"/>
  <c r="H56" i="35" s="1"/>
  <c r="U56" i="35"/>
  <c r="U53" i="35"/>
  <c r="U61" i="35"/>
  <c r="G59" i="35"/>
  <c r="AE59" i="35" s="1"/>
  <c r="H55" i="35"/>
  <c r="G57" i="35"/>
  <c r="G58" i="35"/>
  <c r="G63" i="35"/>
  <c r="H54" i="35"/>
  <c r="H52" i="35"/>
  <c r="S69" i="35" l="1"/>
  <c r="S95" i="35"/>
  <c r="S96" i="35"/>
  <c r="S87" i="35"/>
  <c r="S94" i="35"/>
  <c r="S88" i="35"/>
  <c r="T95" i="35"/>
  <c r="T96" i="35"/>
  <c r="T87" i="35"/>
  <c r="T92" i="35" s="1"/>
  <c r="T94" i="35"/>
  <c r="T88" i="35"/>
  <c r="T69" i="35"/>
  <c r="AQ54" i="35"/>
  <c r="AP57" i="35"/>
  <c r="AQ52" i="35"/>
  <c r="AQ48" i="35"/>
  <c r="T67" i="35" s="1"/>
  <c r="AQ53" i="35"/>
  <c r="AP56" i="35"/>
  <c r="AP63" i="35"/>
  <c r="AQ55" i="35"/>
  <c r="AQ49" i="35"/>
  <c r="AP58" i="35"/>
  <c r="AQ63" i="35"/>
  <c r="AQ58" i="35"/>
  <c r="AQ50" i="35"/>
  <c r="AP59" i="35"/>
  <c r="AQ57" i="35"/>
  <c r="AP61" i="35"/>
  <c r="AP48" i="35"/>
  <c r="S67" i="35" s="1"/>
  <c r="AP53" i="35"/>
  <c r="AP49" i="35"/>
  <c r="AP51" i="35"/>
  <c r="AP50" i="35"/>
  <c r="AP55" i="35"/>
  <c r="AP54" i="35"/>
  <c r="AP52" i="35"/>
  <c r="AQ51" i="35"/>
  <c r="AP60" i="35"/>
  <c r="AE58" i="35"/>
  <c r="AQ56" i="35"/>
  <c r="AE56" i="35"/>
  <c r="AE57" i="35"/>
  <c r="AQ59" i="35"/>
  <c r="AE63" i="35"/>
  <c r="AQ62" i="35"/>
  <c r="AE62" i="35"/>
  <c r="AQ61" i="35"/>
  <c r="AE60" i="35"/>
  <c r="AQ60" i="35"/>
  <c r="V63" i="35"/>
  <c r="V62" i="35"/>
  <c r="AR62" i="35"/>
  <c r="AF62" i="35"/>
  <c r="V61" i="35"/>
  <c r="V60" i="35"/>
  <c r="AF60" i="35"/>
  <c r="AR60" i="35"/>
  <c r="V59" i="35"/>
  <c r="V58" i="35"/>
  <c r="V57" i="35"/>
  <c r="V56" i="35"/>
  <c r="AR56" i="35"/>
  <c r="AF56" i="35"/>
  <c r="V55" i="35"/>
  <c r="AR55" i="35"/>
  <c r="AF55" i="35"/>
  <c r="V54" i="35"/>
  <c r="AF54" i="35"/>
  <c r="AR54" i="35"/>
  <c r="AR53" i="35"/>
  <c r="AF53" i="35"/>
  <c r="V52" i="35"/>
  <c r="AR52" i="35"/>
  <c r="AF52" i="35"/>
  <c r="W51" i="35"/>
  <c r="AR51" i="35"/>
  <c r="AF51" i="35"/>
  <c r="V50" i="35"/>
  <c r="AF50" i="35"/>
  <c r="AR50" i="35"/>
  <c r="V49" i="35"/>
  <c r="AF49" i="35"/>
  <c r="AR49" i="35"/>
  <c r="AR48" i="35"/>
  <c r="U67" i="35" s="1"/>
  <c r="AF48" i="35"/>
  <c r="U68" i="35" s="1"/>
  <c r="AC91" i="5"/>
  <c r="BB91" i="5" s="1"/>
  <c r="BB91" i="35"/>
  <c r="I53" i="35"/>
  <c r="I51" i="35"/>
  <c r="AS51" i="35" s="1"/>
  <c r="H61" i="35"/>
  <c r="AF61" i="35" s="1"/>
  <c r="I50" i="35"/>
  <c r="V48" i="35"/>
  <c r="V53" i="35"/>
  <c r="AD64" i="35"/>
  <c r="J49" i="35"/>
  <c r="H63" i="35"/>
  <c r="AF63" i="35" s="1"/>
  <c r="I60" i="35"/>
  <c r="I56" i="35"/>
  <c r="H58" i="35"/>
  <c r="AR58" i="35" s="1"/>
  <c r="I62" i="35"/>
  <c r="H57" i="35"/>
  <c r="AF57" i="35" s="1"/>
  <c r="I54" i="35"/>
  <c r="I55" i="35"/>
  <c r="I52" i="35"/>
  <c r="H59" i="35"/>
  <c r="AF59" i="35" s="1"/>
  <c r="K48" i="35"/>
  <c r="T56" i="5"/>
  <c r="E63" i="5"/>
  <c r="E62" i="5"/>
  <c r="E61" i="5"/>
  <c r="E60" i="5"/>
  <c r="E59" i="5"/>
  <c r="E58" i="5"/>
  <c r="E57" i="5"/>
  <c r="E56" i="5"/>
  <c r="T97" i="35" l="1"/>
  <c r="T108" i="35" s="1"/>
  <c r="S92" i="35"/>
  <c r="S71" i="35"/>
  <c r="S70" i="35"/>
  <c r="S102" i="35"/>
  <c r="S99" i="35"/>
  <c r="S97" i="35"/>
  <c r="T102" i="35"/>
  <c r="T99" i="35"/>
  <c r="T71" i="35"/>
  <c r="T70" i="35"/>
  <c r="T104" i="35"/>
  <c r="T106" i="35" s="1"/>
  <c r="T100" i="35"/>
  <c r="T93" i="35"/>
  <c r="T116" i="35"/>
  <c r="S100" i="35"/>
  <c r="S93" i="35"/>
  <c r="S104" i="35"/>
  <c r="S116" i="35"/>
  <c r="U100" i="35"/>
  <c r="U104" i="35"/>
  <c r="U116" i="35"/>
  <c r="U95" i="35"/>
  <c r="U96" i="35"/>
  <c r="U87" i="35"/>
  <c r="U94" i="35"/>
  <c r="U88" i="35"/>
  <c r="U69" i="35"/>
  <c r="BB90" i="35"/>
  <c r="AR63" i="35"/>
  <c r="AR59" i="35"/>
  <c r="AR61" i="35"/>
  <c r="AF58" i="35"/>
  <c r="AR57" i="35"/>
  <c r="AG51" i="35"/>
  <c r="W63" i="35"/>
  <c r="W62" i="35"/>
  <c r="AS62" i="35"/>
  <c r="AG62" i="35"/>
  <c r="W61" i="35"/>
  <c r="W60" i="35"/>
  <c r="AS60" i="35"/>
  <c r="AG60" i="35"/>
  <c r="W59" i="35"/>
  <c r="W58" i="35"/>
  <c r="W57" i="35"/>
  <c r="W56" i="35"/>
  <c r="AG56" i="35"/>
  <c r="AS56" i="35"/>
  <c r="W55" i="35"/>
  <c r="AS55" i="35"/>
  <c r="AG55" i="35"/>
  <c r="W54" i="35"/>
  <c r="AS54" i="35"/>
  <c r="AG54" i="35"/>
  <c r="AS53" i="35"/>
  <c r="AG53" i="35"/>
  <c r="W52" i="35"/>
  <c r="AS52" i="35"/>
  <c r="AG52" i="35"/>
  <c r="X51" i="35"/>
  <c r="W50" i="35"/>
  <c r="AG50" i="35"/>
  <c r="AS50" i="35"/>
  <c r="W49" i="35"/>
  <c r="AG49" i="35"/>
  <c r="AS49" i="35"/>
  <c r="AS48" i="35"/>
  <c r="V67" i="35" s="1"/>
  <c r="AG48" i="35"/>
  <c r="V68" i="35" s="1"/>
  <c r="AD56" i="5"/>
  <c r="AP56" i="5"/>
  <c r="AP57" i="5"/>
  <c r="AD57" i="5"/>
  <c r="AP60" i="5"/>
  <c r="AD60" i="5"/>
  <c r="AP59" i="5"/>
  <c r="AD59" i="5"/>
  <c r="AP58" i="5"/>
  <c r="AD58" i="5"/>
  <c r="AP61" i="5"/>
  <c r="AD61" i="5"/>
  <c r="AP62" i="5"/>
  <c r="AD62" i="5"/>
  <c r="AD63" i="5"/>
  <c r="AP63" i="5"/>
  <c r="Q109" i="38"/>
  <c r="S109" i="38" s="1"/>
  <c r="AC90" i="5"/>
  <c r="BB90" i="5" s="1"/>
  <c r="AC89" i="5"/>
  <c r="AP64" i="35"/>
  <c r="BB89" i="35"/>
  <c r="J53" i="35"/>
  <c r="J51" i="35"/>
  <c r="AT51" i="35" s="1"/>
  <c r="I61" i="35"/>
  <c r="AS61" i="35" s="1"/>
  <c r="J50" i="35"/>
  <c r="W53" i="35"/>
  <c r="AE64" i="35"/>
  <c r="W48" i="35"/>
  <c r="AQ64" i="35"/>
  <c r="J55" i="35"/>
  <c r="I58" i="35"/>
  <c r="AS58" i="35" s="1"/>
  <c r="I59" i="35"/>
  <c r="AS59" i="35" s="1"/>
  <c r="J54" i="35"/>
  <c r="J56" i="35"/>
  <c r="L48" i="35"/>
  <c r="K49" i="35"/>
  <c r="J60" i="35"/>
  <c r="J52" i="35"/>
  <c r="J62" i="35"/>
  <c r="I63" i="35"/>
  <c r="AG63" i="35" s="1"/>
  <c r="I57" i="35"/>
  <c r="AG57" i="35" s="1"/>
  <c r="G56" i="5"/>
  <c r="G63" i="5"/>
  <c r="G62" i="5"/>
  <c r="G61" i="5"/>
  <c r="G60" i="5"/>
  <c r="G59" i="5"/>
  <c r="G58" i="5"/>
  <c r="G57" i="5"/>
  <c r="T110" i="35" l="1"/>
  <c r="T115" i="35" s="1"/>
  <c r="T117" i="35" s="1"/>
  <c r="S108" i="35"/>
  <c r="S106" i="35"/>
  <c r="S110" i="35" s="1"/>
  <c r="U102" i="35"/>
  <c r="U99" i="35"/>
  <c r="U71" i="35"/>
  <c r="U70" i="35"/>
  <c r="U92" i="35"/>
  <c r="U93" i="35"/>
  <c r="U97" i="35"/>
  <c r="U106" i="35" s="1"/>
  <c r="V104" i="35"/>
  <c r="V100" i="35"/>
  <c r="V116" i="35"/>
  <c r="V95" i="35"/>
  <c r="V96" i="35"/>
  <c r="V87" i="35"/>
  <c r="V94" i="35"/>
  <c r="V88" i="35"/>
  <c r="V69" i="35"/>
  <c r="AS63" i="35"/>
  <c r="AG61" i="35"/>
  <c r="AH51" i="35"/>
  <c r="AG59" i="35"/>
  <c r="AG58" i="35"/>
  <c r="AS57" i="35"/>
  <c r="AV48" i="35"/>
  <c r="Y67" i="35" s="1"/>
  <c r="AJ48" i="35"/>
  <c r="Y68" i="35" s="1"/>
  <c r="X63" i="35"/>
  <c r="X62" i="35"/>
  <c r="AT62" i="35"/>
  <c r="AH62" i="35"/>
  <c r="X61" i="35"/>
  <c r="X60" i="35"/>
  <c r="AT60" i="35"/>
  <c r="AH60" i="35"/>
  <c r="X59" i="35"/>
  <c r="X58" i="35"/>
  <c r="X57" i="35"/>
  <c r="X56" i="35"/>
  <c r="AT56" i="35"/>
  <c r="AH56" i="35"/>
  <c r="X55" i="35"/>
  <c r="AH55" i="35"/>
  <c r="AT55" i="35"/>
  <c r="X54" i="35"/>
  <c r="AT54" i="35"/>
  <c r="AH54" i="35"/>
  <c r="AH53" i="35"/>
  <c r="AT53" i="35"/>
  <c r="X52" i="35"/>
  <c r="AT52" i="35"/>
  <c r="AH52" i="35"/>
  <c r="X50" i="35"/>
  <c r="AH50" i="35"/>
  <c r="AT50" i="35"/>
  <c r="X49" i="35"/>
  <c r="AT49" i="35"/>
  <c r="AH49" i="35"/>
  <c r="AT48" i="35"/>
  <c r="W67" i="35" s="1"/>
  <c r="AH48" i="35"/>
  <c r="W68" i="35" s="1"/>
  <c r="AQ56" i="5"/>
  <c r="AE56" i="5"/>
  <c r="BB89" i="5"/>
  <c r="Q109" i="37"/>
  <c r="K53" i="35"/>
  <c r="K51" i="35"/>
  <c r="AI51" i="35" s="1"/>
  <c r="J61" i="35"/>
  <c r="AT61" i="35" s="1"/>
  <c r="K50" i="35"/>
  <c r="X48" i="35"/>
  <c r="X53" i="35"/>
  <c r="K54" i="35"/>
  <c r="J63" i="35"/>
  <c r="AT63" i="35" s="1"/>
  <c r="M48" i="35"/>
  <c r="K62" i="35"/>
  <c r="K60" i="35"/>
  <c r="K56" i="35"/>
  <c r="AR64" i="35"/>
  <c r="J59" i="35"/>
  <c r="AH59" i="35" s="1"/>
  <c r="K52" i="35"/>
  <c r="L49" i="35"/>
  <c r="J58" i="35"/>
  <c r="AT58" i="35" s="1"/>
  <c r="AF64" i="35"/>
  <c r="J57" i="35"/>
  <c r="AH57" i="35" s="1"/>
  <c r="K55" i="35"/>
  <c r="D10" i="26"/>
  <c r="D6" i="26"/>
  <c r="U108" i="35" l="1"/>
  <c r="S115" i="35"/>
  <c r="V102" i="35"/>
  <c r="V99" i="35"/>
  <c r="V71" i="35"/>
  <c r="V70" i="35"/>
  <c r="U110" i="35"/>
  <c r="V93" i="35"/>
  <c r="V92" i="35"/>
  <c r="V108" i="35" s="1"/>
  <c r="V97" i="35"/>
  <c r="V106" i="35" s="1"/>
  <c r="Y104" i="35"/>
  <c r="Y100" i="35"/>
  <c r="Y116" i="35"/>
  <c r="Y94" i="35"/>
  <c r="Y95" i="35"/>
  <c r="Y96" i="35"/>
  <c r="Y87" i="35"/>
  <c r="Y69" i="35"/>
  <c r="W104" i="35"/>
  <c r="W100" i="35"/>
  <c r="W116" i="35"/>
  <c r="W94" i="35"/>
  <c r="W95" i="35"/>
  <c r="W96" i="35"/>
  <c r="W87" i="35"/>
  <c r="W88" i="35"/>
  <c r="W69" i="35"/>
  <c r="C39" i="5"/>
  <c r="C38" i="5"/>
  <c r="C37" i="5"/>
  <c r="C35" i="5"/>
  <c r="S109" i="37"/>
  <c r="AH61" i="35"/>
  <c r="AT57" i="35"/>
  <c r="AT59" i="35"/>
  <c r="AH58" i="35"/>
  <c r="AH63" i="35"/>
  <c r="AU51" i="35"/>
  <c r="AV49" i="35"/>
  <c r="AJ49" i="35"/>
  <c r="AK48" i="35"/>
  <c r="Z68" i="35" s="1"/>
  <c r="AW48" i="35"/>
  <c r="Z67" i="35" s="1"/>
  <c r="AI62" i="35"/>
  <c r="AU62" i="35"/>
  <c r="AU60" i="35"/>
  <c r="AI60" i="35"/>
  <c r="AI56" i="35"/>
  <c r="AU56" i="35"/>
  <c r="AI55" i="35"/>
  <c r="AU55" i="35"/>
  <c r="AI54" i="35"/>
  <c r="AU54" i="35"/>
  <c r="AI53" i="35"/>
  <c r="AU53" i="35"/>
  <c r="AU52" i="35"/>
  <c r="AI52" i="35"/>
  <c r="AI50" i="35"/>
  <c r="AU50" i="35"/>
  <c r="AI49" i="35"/>
  <c r="AU49" i="35"/>
  <c r="AU48" i="35"/>
  <c r="X67" i="35" s="1"/>
  <c r="AI48" i="35"/>
  <c r="X68" i="35" s="1"/>
  <c r="L53" i="35"/>
  <c r="L51" i="35"/>
  <c r="K61" i="35"/>
  <c r="AU61" i="35" s="1"/>
  <c r="L50" i="35"/>
  <c r="AG64" i="35"/>
  <c r="K59" i="35"/>
  <c r="AI59" i="35" s="1"/>
  <c r="L62" i="35"/>
  <c r="L54" i="35"/>
  <c r="K58" i="35"/>
  <c r="AI58" i="35" s="1"/>
  <c r="K63" i="35"/>
  <c r="AU63" i="35" s="1"/>
  <c r="L55" i="35"/>
  <c r="M49" i="35"/>
  <c r="L56" i="35"/>
  <c r="L52" i="35"/>
  <c r="L60" i="35"/>
  <c r="AS64" i="35"/>
  <c r="K57" i="35"/>
  <c r="AU57" i="35" s="1"/>
  <c r="N48" i="35"/>
  <c r="S117" i="35" l="1"/>
  <c r="Y102" i="35"/>
  <c r="Y99" i="35"/>
  <c r="Y71" i="35"/>
  <c r="Y70" i="35"/>
  <c r="W102" i="35"/>
  <c r="W99" i="35"/>
  <c r="W71" i="35"/>
  <c r="W70" i="35"/>
  <c r="V110" i="35"/>
  <c r="Y97" i="35"/>
  <c r="Y106" i="35" s="1"/>
  <c r="W97" i="35"/>
  <c r="W106" i="35" s="1"/>
  <c r="U115" i="35"/>
  <c r="U117" i="35" s="1"/>
  <c r="Y93" i="35"/>
  <c r="Y92" i="35"/>
  <c r="W93" i="35"/>
  <c r="W92" i="35"/>
  <c r="Z94" i="35"/>
  <c r="Z95" i="35"/>
  <c r="Z96" i="35"/>
  <c r="Z87" i="35"/>
  <c r="Z92" i="35" s="1"/>
  <c r="Z69" i="35"/>
  <c r="Z116" i="35"/>
  <c r="Z104" i="35"/>
  <c r="Z100" i="35"/>
  <c r="Z93" i="35"/>
  <c r="X100" i="35"/>
  <c r="X104" i="35"/>
  <c r="X116" i="35"/>
  <c r="X94" i="35"/>
  <c r="X95" i="35"/>
  <c r="X96" i="35"/>
  <c r="X87" i="35"/>
  <c r="X88" i="35"/>
  <c r="AC88" i="35" s="1"/>
  <c r="X69" i="35"/>
  <c r="C41" i="5"/>
  <c r="C40" i="5"/>
  <c r="AI63" i="35"/>
  <c r="AU59" i="35"/>
  <c r="AI57" i="35"/>
  <c r="AV62" i="35"/>
  <c r="AJ62" i="35"/>
  <c r="AI61" i="35"/>
  <c r="AJ60" i="35"/>
  <c r="AV60" i="35"/>
  <c r="AU58" i="35"/>
  <c r="AJ56" i="35"/>
  <c r="AV56" i="35"/>
  <c r="AJ55" i="35"/>
  <c r="AV55" i="35"/>
  <c r="AV54" i="35"/>
  <c r="AJ54" i="35"/>
  <c r="AV53" i="35"/>
  <c r="AJ53" i="35"/>
  <c r="AJ52" i="35"/>
  <c r="AV52" i="35"/>
  <c r="AV51" i="35"/>
  <c r="AJ51" i="35"/>
  <c r="AJ50" i="35"/>
  <c r="AV50" i="35"/>
  <c r="AW49" i="35"/>
  <c r="AK49" i="35"/>
  <c r="AL48" i="35"/>
  <c r="AA68" i="35" s="1"/>
  <c r="AX48" i="35"/>
  <c r="AA67" i="35" s="1"/>
  <c r="M53" i="35"/>
  <c r="M51" i="35"/>
  <c r="L61" i="35"/>
  <c r="M50" i="35"/>
  <c r="AH64" i="35"/>
  <c r="L57" i="35"/>
  <c r="M56" i="35"/>
  <c r="N49" i="35"/>
  <c r="M55" i="35"/>
  <c r="M62" i="35"/>
  <c r="AT64" i="35"/>
  <c r="M60" i="35"/>
  <c r="L59" i="35"/>
  <c r="L63" i="35"/>
  <c r="L58" i="35"/>
  <c r="M54" i="35"/>
  <c r="M52" i="35"/>
  <c r="O48" i="35"/>
  <c r="W108" i="35" l="1"/>
  <c r="Z102" i="35"/>
  <c r="Z99" i="35"/>
  <c r="Z71" i="35"/>
  <c r="Z70" i="35"/>
  <c r="X97" i="35"/>
  <c r="X106" i="35" s="1"/>
  <c r="X99" i="35"/>
  <c r="X102" i="35"/>
  <c r="X71" i="35"/>
  <c r="X70" i="35"/>
  <c r="Y110" i="35"/>
  <c r="Y115" i="35" s="1"/>
  <c r="Y108" i="35"/>
  <c r="W110" i="35"/>
  <c r="W115" i="35" s="1"/>
  <c r="W117" i="35" s="1"/>
  <c r="Z97" i="35"/>
  <c r="V115" i="35"/>
  <c r="X93" i="35"/>
  <c r="X92" i="35"/>
  <c r="AA94" i="35"/>
  <c r="AA95" i="35"/>
  <c r="AA96" i="35"/>
  <c r="AA87" i="35"/>
  <c r="AA69" i="35"/>
  <c r="AA116" i="35"/>
  <c r="AA100" i="35"/>
  <c r="AA93" i="35"/>
  <c r="AA104" i="35"/>
  <c r="AE106" i="5"/>
  <c r="AG106" i="5"/>
  <c r="AI106" i="5"/>
  <c r="AK106" i="5"/>
  <c r="AM106" i="5"/>
  <c r="AO106" i="5"/>
  <c r="AQ106" i="5"/>
  <c r="AS106" i="5"/>
  <c r="AU106" i="5"/>
  <c r="AW106" i="5"/>
  <c r="AY106" i="5"/>
  <c r="BA106" i="5"/>
  <c r="AD106" i="5"/>
  <c r="AF106" i="5"/>
  <c r="AH106" i="5"/>
  <c r="AJ106" i="5"/>
  <c r="AL106" i="5"/>
  <c r="AN106" i="5"/>
  <c r="AP106" i="5"/>
  <c r="AR106" i="5"/>
  <c r="AT106" i="5"/>
  <c r="AV106" i="5"/>
  <c r="AX106" i="5"/>
  <c r="AZ106" i="5"/>
  <c r="AJ63" i="35"/>
  <c r="AV63" i="35"/>
  <c r="AK62" i="35"/>
  <c r="AW62" i="35"/>
  <c r="AJ61" i="35"/>
  <c r="AV61" i="35"/>
  <c r="AK60" i="35"/>
  <c r="AW60" i="35"/>
  <c r="AV59" i="35"/>
  <c r="AJ59" i="35"/>
  <c r="AJ58" i="35"/>
  <c r="AV58" i="35"/>
  <c r="AV57" i="35"/>
  <c r="AJ57" i="35"/>
  <c r="AW56" i="35"/>
  <c r="AK56" i="35"/>
  <c r="AK55" i="35"/>
  <c r="AW55" i="35"/>
  <c r="AW54" i="35"/>
  <c r="AK54" i="35"/>
  <c r="AK53" i="35"/>
  <c r="AW53" i="35"/>
  <c r="AK52" i="35"/>
  <c r="AW52" i="35"/>
  <c r="AK51" i="35"/>
  <c r="AW51" i="35"/>
  <c r="AW50" i="35"/>
  <c r="AK50" i="35"/>
  <c r="AX49" i="35"/>
  <c r="AL49" i="35"/>
  <c r="AM48" i="35"/>
  <c r="AB68" i="35" s="1"/>
  <c r="AY48" i="35"/>
  <c r="AB67" i="35" s="1"/>
  <c r="S73" i="5"/>
  <c r="AC78" i="5"/>
  <c r="N53" i="35"/>
  <c r="N51" i="35"/>
  <c r="M61" i="35"/>
  <c r="N50" i="35"/>
  <c r="AI64" i="35"/>
  <c r="M63" i="35"/>
  <c r="M58" i="35"/>
  <c r="N62" i="35"/>
  <c r="N52" i="35"/>
  <c r="M57" i="35"/>
  <c r="N60" i="35"/>
  <c r="N54" i="35"/>
  <c r="AU64" i="35"/>
  <c r="N56" i="35"/>
  <c r="N55" i="35"/>
  <c r="O49" i="35"/>
  <c r="M59" i="35"/>
  <c r="X110" i="35" l="1"/>
  <c r="X108" i="35"/>
  <c r="Z106" i="35"/>
  <c r="Z110" i="35" s="1"/>
  <c r="Z115" i="35" s="1"/>
  <c r="Z108" i="35"/>
  <c r="V117" i="35"/>
  <c r="AA102" i="35"/>
  <c r="AA99" i="35"/>
  <c r="AA71" i="35"/>
  <c r="AA70" i="35"/>
  <c r="Y117" i="35"/>
  <c r="AA97" i="35"/>
  <c r="AA106" i="35" s="1"/>
  <c r="AA110" i="35" s="1"/>
  <c r="X115" i="35"/>
  <c r="X117" i="35" s="1"/>
  <c r="AA92" i="35"/>
  <c r="AA108" i="35" s="1"/>
  <c r="AC68" i="35"/>
  <c r="AB94" i="35"/>
  <c r="AB95" i="35"/>
  <c r="AC95" i="35" s="1"/>
  <c r="AB96" i="35"/>
  <c r="AC96" i="35" s="1"/>
  <c r="AB87" i="35"/>
  <c r="AB69" i="35"/>
  <c r="AC67" i="35"/>
  <c r="AB116" i="35"/>
  <c r="AC116" i="35" s="1"/>
  <c r="AB104" i="35"/>
  <c r="AC104" i="35" s="1"/>
  <c r="AB100" i="35"/>
  <c r="AB93" i="35"/>
  <c r="D106" i="5"/>
  <c r="D100" i="5"/>
  <c r="D104" i="5"/>
  <c r="S74" i="5"/>
  <c r="AK63" i="35"/>
  <c r="AW63" i="35"/>
  <c r="AX62" i="35"/>
  <c r="AL62" i="35"/>
  <c r="AW61" i="35"/>
  <c r="AK61" i="35"/>
  <c r="AL60" i="35"/>
  <c r="AX60" i="35"/>
  <c r="AW59" i="35"/>
  <c r="AK59" i="35"/>
  <c r="AW58" i="35"/>
  <c r="AK58" i="35"/>
  <c r="AW57" i="35"/>
  <c r="AK57" i="35"/>
  <c r="AL56" i="35"/>
  <c r="AX56" i="35"/>
  <c r="AL55" i="35"/>
  <c r="AX55" i="35"/>
  <c r="AX54" i="35"/>
  <c r="AL54" i="35"/>
  <c r="AL53" i="35"/>
  <c r="AX53" i="35"/>
  <c r="AL52" i="35"/>
  <c r="AX52" i="35"/>
  <c r="AX51" i="35"/>
  <c r="AL51" i="35"/>
  <c r="AX50" i="35"/>
  <c r="AL50" i="35"/>
  <c r="AY49" i="35"/>
  <c r="BA49" i="35" s="1"/>
  <c r="AM49" i="35"/>
  <c r="AO49" i="35" s="1"/>
  <c r="AC49" i="35" s="1"/>
  <c r="AC79" i="5"/>
  <c r="S67" i="5"/>
  <c r="AC81" i="5"/>
  <c r="S72" i="5"/>
  <c r="AC80" i="5"/>
  <c r="AO48" i="35"/>
  <c r="AC48" i="35" s="1"/>
  <c r="O53" i="35"/>
  <c r="O51" i="35"/>
  <c r="N61" i="35"/>
  <c r="O50" i="35"/>
  <c r="AV64" i="35"/>
  <c r="AJ64" i="35"/>
  <c r="O55" i="35"/>
  <c r="O60" i="35"/>
  <c r="N57" i="35"/>
  <c r="N63" i="35"/>
  <c r="O56" i="35"/>
  <c r="N59" i="35"/>
  <c r="O62" i="35"/>
  <c r="BA48" i="35"/>
  <c r="O52" i="35"/>
  <c r="O54" i="35"/>
  <c r="N58" i="35"/>
  <c r="AC94" i="35" l="1"/>
  <c r="AC97" i="35" s="1"/>
  <c r="AC106" i="35" s="1"/>
  <c r="AB97" i="35"/>
  <c r="AB106" i="35" s="1"/>
  <c r="AB110" i="35" s="1"/>
  <c r="AB115" i="35" s="1"/>
  <c r="AB102" i="35"/>
  <c r="AC102" i="35" s="1"/>
  <c r="AB99" i="35"/>
  <c r="AC69" i="35"/>
  <c r="AB71" i="35"/>
  <c r="AC71" i="35" s="1"/>
  <c r="AB70" i="35"/>
  <c r="AC70" i="35" s="1"/>
  <c r="Z117" i="35"/>
  <c r="AC110" i="35"/>
  <c r="AA115" i="35"/>
  <c r="AC87" i="35"/>
  <c r="AB92" i="35"/>
  <c r="AB108" i="35" s="1"/>
  <c r="AC108" i="35" s="1"/>
  <c r="S116" i="5"/>
  <c r="S100" i="5"/>
  <c r="S104" i="5"/>
  <c r="AL63" i="35"/>
  <c r="AX63" i="35"/>
  <c r="AY62" i="35"/>
  <c r="BA62" i="35" s="1"/>
  <c r="AM62" i="35"/>
  <c r="AO62" i="35" s="1"/>
  <c r="AC62" i="35" s="1"/>
  <c r="AL61" i="35"/>
  <c r="AX61" i="35"/>
  <c r="AY60" i="35"/>
  <c r="BA60" i="35" s="1"/>
  <c r="AM60" i="35"/>
  <c r="AO60" i="35" s="1"/>
  <c r="AC60" i="35" s="1"/>
  <c r="AL59" i="35"/>
  <c r="AX59" i="35"/>
  <c r="AL58" i="35"/>
  <c r="AX58" i="35"/>
  <c r="AX57" i="35"/>
  <c r="AL57" i="35"/>
  <c r="AY56" i="35"/>
  <c r="AM56" i="35"/>
  <c r="AY55" i="35"/>
  <c r="BA55" i="35" s="1"/>
  <c r="AM55" i="35"/>
  <c r="AO55" i="35" s="1"/>
  <c r="AC55" i="35" s="1"/>
  <c r="AM54" i="35"/>
  <c r="AO54" i="35" s="1"/>
  <c r="AC54" i="35" s="1"/>
  <c r="AY54" i="35"/>
  <c r="BA54" i="35" s="1"/>
  <c r="AY53" i="35"/>
  <c r="BA53" i="35" s="1"/>
  <c r="AM53" i="35"/>
  <c r="AO53" i="35" s="1"/>
  <c r="AC53" i="35" s="1"/>
  <c r="AM52" i="35"/>
  <c r="AO52" i="35" s="1"/>
  <c r="AC52" i="35" s="1"/>
  <c r="AY52" i="35"/>
  <c r="BA52" i="35" s="1"/>
  <c r="AM51" i="35"/>
  <c r="AO51" i="35" s="1"/>
  <c r="AC51" i="35" s="1"/>
  <c r="AY51" i="35"/>
  <c r="BA51" i="35" s="1"/>
  <c r="AY50" i="35"/>
  <c r="BA50" i="35" s="1"/>
  <c r="AM50" i="35"/>
  <c r="S76" i="5"/>
  <c r="S75" i="5"/>
  <c r="O61" i="35"/>
  <c r="O57" i="35"/>
  <c r="AK64" i="35"/>
  <c r="O63" i="35"/>
  <c r="O58" i="35"/>
  <c r="O59" i="35"/>
  <c r="AW64" i="35"/>
  <c r="AC115" i="35" l="1"/>
  <c r="AA117" i="35"/>
  <c r="AC93" i="35"/>
  <c r="AC92" i="35"/>
  <c r="AB117" i="35"/>
  <c r="AM63" i="35"/>
  <c r="AO63" i="35" s="1"/>
  <c r="AC63" i="35" s="1"/>
  <c r="AY63" i="35"/>
  <c r="BA63" i="35" s="1"/>
  <c r="AY61" i="35"/>
  <c r="BA61" i="35" s="1"/>
  <c r="AM61" i="35"/>
  <c r="AO61" i="35" s="1"/>
  <c r="AC61" i="35" s="1"/>
  <c r="AY59" i="35"/>
  <c r="BA59" i="35" s="1"/>
  <c r="AM59" i="35"/>
  <c r="AO59" i="35" s="1"/>
  <c r="AC59" i="35" s="1"/>
  <c r="AM58" i="35"/>
  <c r="AO58" i="35" s="1"/>
  <c r="AC58" i="35" s="1"/>
  <c r="AY58" i="35"/>
  <c r="BA58" i="35" s="1"/>
  <c r="AY57" i="35"/>
  <c r="BA57" i="35" s="1"/>
  <c r="AM57" i="35"/>
  <c r="AO57" i="35" s="1"/>
  <c r="AC57" i="35" s="1"/>
  <c r="AO50" i="35"/>
  <c r="AC50" i="35" s="1"/>
  <c r="BA56" i="35"/>
  <c r="AL64" i="35"/>
  <c r="AX64" i="35"/>
  <c r="AO56" i="35"/>
  <c r="AC56" i="35" s="1"/>
  <c r="I18" i="3"/>
  <c r="I18" i="31"/>
  <c r="K16" i="31"/>
  <c r="B16" i="31"/>
  <c r="K16" i="3"/>
  <c r="AC117" i="35" l="1"/>
  <c r="AM64" i="35"/>
  <c r="AO64" i="35" s="1"/>
  <c r="AY64" i="35"/>
  <c r="BA64" i="35" s="1"/>
  <c r="Q108" i="38" l="1"/>
  <c r="Q107" i="38"/>
  <c r="Q82" i="38"/>
  <c r="Q106" i="38" l="1"/>
  <c r="Q101" i="38"/>
  <c r="Q100" i="38"/>
  <c r="S100" i="38" s="1"/>
  <c r="S82" i="38"/>
  <c r="W82" i="38"/>
  <c r="Q87" i="38" l="1"/>
  <c r="Q110" i="38"/>
  <c r="S101" i="38"/>
  <c r="S107" i="38"/>
  <c r="S106" i="38"/>
  <c r="S108" i="38"/>
  <c r="S68" i="5"/>
  <c r="Q81" i="38" l="1"/>
  <c r="S88" i="5"/>
  <c r="S96" i="5"/>
  <c r="S95" i="5"/>
  <c r="S94" i="5"/>
  <c r="S87" i="5"/>
  <c r="S69" i="5"/>
  <c r="S110" i="38"/>
  <c r="S87" i="38"/>
  <c r="W87" i="38"/>
  <c r="H56" i="5"/>
  <c r="S97" i="5" l="1"/>
  <c r="S106" i="5" s="1"/>
  <c r="S93" i="5"/>
  <c r="S92" i="5"/>
  <c r="S99" i="5"/>
  <c r="S102" i="5"/>
  <c r="W81" i="38"/>
  <c r="C32" i="31"/>
  <c r="Q98" i="38"/>
  <c r="S81" i="38"/>
  <c r="T81" i="38"/>
  <c r="F32" i="31" s="1"/>
  <c r="S70" i="5"/>
  <c r="S71" i="5"/>
  <c r="I56" i="5"/>
  <c r="S110" i="5" l="1"/>
  <c r="S115" i="5" s="1"/>
  <c r="S108" i="5"/>
  <c r="S98" i="38"/>
  <c r="S113" i="38" s="1"/>
  <c r="Q113" i="38"/>
  <c r="Q115" i="38" s="1"/>
  <c r="J56" i="5"/>
  <c r="S117" i="5" l="1"/>
  <c r="K56" i="5"/>
  <c r="L56" i="5" l="1"/>
  <c r="U56" i="5"/>
  <c r="AR56" i="5" l="1"/>
  <c r="AF56" i="5"/>
  <c r="M56" i="5"/>
  <c r="N56" i="5" l="1"/>
  <c r="O56" i="5" l="1"/>
  <c r="T57" i="5" l="1"/>
  <c r="T58" i="5"/>
  <c r="T59" i="5"/>
  <c r="T60" i="5"/>
  <c r="T61" i="5"/>
  <c r="T62" i="5"/>
  <c r="T63" i="5"/>
  <c r="T48" i="5"/>
  <c r="U48" i="5" s="1"/>
  <c r="T49" i="5"/>
  <c r="T50" i="5"/>
  <c r="T51" i="5"/>
  <c r="T52" i="5"/>
  <c r="T53" i="5"/>
  <c r="T54" i="5"/>
  <c r="T55" i="5"/>
  <c r="V56" i="5"/>
  <c r="AQ63" i="5" l="1"/>
  <c r="AE63" i="5"/>
  <c r="AQ62" i="5"/>
  <c r="AE62" i="5"/>
  <c r="AQ61" i="5"/>
  <c r="AE61" i="5"/>
  <c r="AQ60" i="5"/>
  <c r="AE60" i="5"/>
  <c r="AQ59" i="5"/>
  <c r="AE59" i="5"/>
  <c r="AS56" i="5"/>
  <c r="AG56" i="5"/>
  <c r="AQ58" i="5"/>
  <c r="AE58" i="5"/>
  <c r="AQ57" i="5"/>
  <c r="AE57" i="5"/>
  <c r="U49" i="5"/>
  <c r="U52" i="5"/>
  <c r="U60" i="5"/>
  <c r="U53" i="5"/>
  <c r="U61" i="5"/>
  <c r="U55" i="5"/>
  <c r="U63" i="5"/>
  <c r="U59" i="5"/>
  <c r="U51" i="5"/>
  <c r="U54" i="5"/>
  <c r="U50" i="5"/>
  <c r="U62" i="5"/>
  <c r="U58" i="5"/>
  <c r="U57" i="5"/>
  <c r="W56" i="5"/>
  <c r="AT56" i="5" l="1"/>
  <c r="AH56" i="5"/>
  <c r="T72" i="5"/>
  <c r="V58" i="5"/>
  <c r="V54" i="5"/>
  <c r="V48" i="5"/>
  <c r="V63" i="5"/>
  <c r="V55" i="5"/>
  <c r="V53" i="5"/>
  <c r="V57" i="5"/>
  <c r="V62" i="5"/>
  <c r="V50" i="5"/>
  <c r="V51" i="5"/>
  <c r="V59" i="5"/>
  <c r="V61" i="5"/>
  <c r="V60" i="5"/>
  <c r="V52" i="5"/>
  <c r="V49" i="5"/>
  <c r="X56" i="5"/>
  <c r="AI56" i="5" l="1"/>
  <c r="AU56" i="5"/>
  <c r="W52" i="5"/>
  <c r="W61" i="5"/>
  <c r="W59" i="5"/>
  <c r="W50" i="5"/>
  <c r="W57" i="5"/>
  <c r="W55" i="5"/>
  <c r="W48" i="5"/>
  <c r="W49" i="5"/>
  <c r="W60" i="5"/>
  <c r="W51" i="5"/>
  <c r="W62" i="5"/>
  <c r="W53" i="5"/>
  <c r="W63" i="5"/>
  <c r="W54" i="5"/>
  <c r="W58" i="5"/>
  <c r="Z56" i="5" l="1"/>
  <c r="AJ56" i="5"/>
  <c r="AV56" i="5"/>
  <c r="X54" i="5"/>
  <c r="Z54" i="5" s="1"/>
  <c r="AA54" i="5" s="1"/>
  <c r="AB54" i="5" s="1"/>
  <c r="X53" i="5"/>
  <c r="Z53" i="5" s="1"/>
  <c r="AA53" i="5" s="1"/>
  <c r="AB53" i="5" s="1"/>
  <c r="X62" i="5"/>
  <c r="Z62" i="5" s="1"/>
  <c r="AA62" i="5" s="1"/>
  <c r="AB62" i="5" s="1"/>
  <c r="X49" i="5"/>
  <c r="Z49" i="5" s="1"/>
  <c r="AA49" i="5" s="1"/>
  <c r="AB49" i="5" s="1"/>
  <c r="X48" i="5"/>
  <c r="Z48" i="5" s="1"/>
  <c r="AA48" i="5" s="1"/>
  <c r="AB48" i="5" s="1"/>
  <c r="X50" i="5"/>
  <c r="Z50" i="5" s="1"/>
  <c r="AA50" i="5" s="1"/>
  <c r="AB50" i="5" s="1"/>
  <c r="X61" i="5"/>
  <c r="Z61" i="5" s="1"/>
  <c r="AA61" i="5" s="1"/>
  <c r="AB61" i="5" s="1"/>
  <c r="X58" i="5"/>
  <c r="Z58" i="5" s="1"/>
  <c r="AA58" i="5" s="1"/>
  <c r="AB58" i="5" s="1"/>
  <c r="X63" i="5"/>
  <c r="Z63" i="5" s="1"/>
  <c r="AA63" i="5" s="1"/>
  <c r="AB63" i="5" s="1"/>
  <c r="X51" i="5"/>
  <c r="Z51" i="5" s="1"/>
  <c r="AA51" i="5" s="1"/>
  <c r="AB51" i="5" s="1"/>
  <c r="X60" i="5"/>
  <c r="Z60" i="5" s="1"/>
  <c r="AA60" i="5" s="1"/>
  <c r="AB60" i="5" s="1"/>
  <c r="X55" i="5"/>
  <c r="Z55" i="5" s="1"/>
  <c r="AA55" i="5" s="1"/>
  <c r="AB55" i="5" s="1"/>
  <c r="X57" i="5"/>
  <c r="Z57" i="5" s="1"/>
  <c r="AA57" i="5" s="1"/>
  <c r="AB57" i="5" s="1"/>
  <c r="X59" i="5"/>
  <c r="Z59" i="5" s="1"/>
  <c r="AA59" i="5" s="1"/>
  <c r="AB59" i="5" s="1"/>
  <c r="X52" i="5"/>
  <c r="Z52" i="5" s="1"/>
  <c r="AA52" i="5" s="1"/>
  <c r="AB52" i="5" s="1"/>
  <c r="AA56" i="5" l="1"/>
  <c r="AK56" i="5"/>
  <c r="AW56" i="5"/>
  <c r="H57" i="5"/>
  <c r="G48" i="5"/>
  <c r="G49" i="5"/>
  <c r="G50" i="5"/>
  <c r="G51" i="5"/>
  <c r="G52" i="5"/>
  <c r="G53" i="5"/>
  <c r="G54" i="5"/>
  <c r="G55" i="5"/>
  <c r="AE55" i="5" l="1"/>
  <c r="AQ55" i="5"/>
  <c r="AQ54" i="5"/>
  <c r="AE54" i="5"/>
  <c r="AE53" i="5"/>
  <c r="AQ53" i="5"/>
  <c r="AE52" i="5"/>
  <c r="AQ52" i="5"/>
  <c r="AE51" i="5"/>
  <c r="AQ51" i="5"/>
  <c r="AE50" i="5"/>
  <c r="AQ50" i="5"/>
  <c r="AE49" i="5"/>
  <c r="AQ49" i="5"/>
  <c r="AQ48" i="5"/>
  <c r="AE48" i="5"/>
  <c r="AF57" i="5"/>
  <c r="AR57" i="5"/>
  <c r="AB56" i="5"/>
  <c r="AX56" i="5"/>
  <c r="AL56" i="5"/>
  <c r="T73" i="5"/>
  <c r="H51" i="5"/>
  <c r="H59" i="5"/>
  <c r="H58" i="5"/>
  <c r="H55" i="5"/>
  <c r="H63" i="5"/>
  <c r="H54" i="5"/>
  <c r="I57" i="5"/>
  <c r="H50" i="5"/>
  <c r="H62" i="5"/>
  <c r="H53" i="5"/>
  <c r="H49" i="5"/>
  <c r="H61" i="5"/>
  <c r="H52" i="5"/>
  <c r="H48" i="5"/>
  <c r="H60" i="5"/>
  <c r="T74" i="5" l="1"/>
  <c r="AF51" i="5"/>
  <c r="AR51" i="5"/>
  <c r="AF52" i="5"/>
  <c r="AR52" i="5"/>
  <c r="AF58" i="5"/>
  <c r="AR58" i="5"/>
  <c r="AR63" i="5"/>
  <c r="AF63" i="5"/>
  <c r="AF55" i="5"/>
  <c r="AR55" i="5"/>
  <c r="AR59" i="5"/>
  <c r="AF59" i="5"/>
  <c r="AR60" i="5"/>
  <c r="AF60" i="5"/>
  <c r="AF48" i="5"/>
  <c r="AR48" i="5"/>
  <c r="AR61" i="5"/>
  <c r="AF61" i="5"/>
  <c r="AR49" i="5"/>
  <c r="AF49" i="5"/>
  <c r="AY56" i="5"/>
  <c r="BA56" i="5" s="1"/>
  <c r="AM56" i="5"/>
  <c r="AF53" i="5"/>
  <c r="AR53" i="5"/>
  <c r="AR62" i="5"/>
  <c r="AF62" i="5"/>
  <c r="AR50" i="5"/>
  <c r="AF50" i="5"/>
  <c r="AG57" i="5"/>
  <c r="AS57" i="5"/>
  <c r="AF54" i="5"/>
  <c r="AR54" i="5"/>
  <c r="T67" i="5"/>
  <c r="T68" i="5"/>
  <c r="I52" i="5"/>
  <c r="I53" i="5"/>
  <c r="I50" i="5"/>
  <c r="J57" i="5"/>
  <c r="I63" i="5"/>
  <c r="I58" i="5"/>
  <c r="I59" i="5"/>
  <c r="I60" i="5"/>
  <c r="I48" i="5"/>
  <c r="I61" i="5"/>
  <c r="I49" i="5"/>
  <c r="I62" i="5"/>
  <c r="I54" i="5"/>
  <c r="I55" i="5"/>
  <c r="I51" i="5"/>
  <c r="T116" i="5" l="1"/>
  <c r="T104" i="5"/>
  <c r="T100" i="5"/>
  <c r="T88" i="5"/>
  <c r="T96" i="5"/>
  <c r="T95" i="5"/>
  <c r="T94" i="5"/>
  <c r="T87" i="5"/>
  <c r="AS50" i="5"/>
  <c r="AG50" i="5"/>
  <c r="AS52" i="5"/>
  <c r="AG52" i="5"/>
  <c r="AG53" i="5"/>
  <c r="AS53" i="5"/>
  <c r="AS51" i="5"/>
  <c r="AG51" i="5"/>
  <c r="AG55" i="5"/>
  <c r="AS55" i="5"/>
  <c r="AG54" i="5"/>
  <c r="AS54" i="5"/>
  <c r="AS61" i="5"/>
  <c r="AG61" i="5"/>
  <c r="AS63" i="5"/>
  <c r="AG63" i="5"/>
  <c r="AH57" i="5"/>
  <c r="AT57" i="5"/>
  <c r="AS62" i="5"/>
  <c r="AG62" i="5"/>
  <c r="AS49" i="5"/>
  <c r="AG49" i="5"/>
  <c r="AG48" i="5"/>
  <c r="AS48" i="5"/>
  <c r="AG60" i="5"/>
  <c r="AS60" i="5"/>
  <c r="AG59" i="5"/>
  <c r="AS59" i="5"/>
  <c r="AG58" i="5"/>
  <c r="AS58" i="5"/>
  <c r="T76" i="5"/>
  <c r="T75" i="5"/>
  <c r="T69" i="5"/>
  <c r="U72" i="5"/>
  <c r="U73" i="5"/>
  <c r="U67" i="5"/>
  <c r="U68" i="5"/>
  <c r="J54" i="5"/>
  <c r="J61" i="5"/>
  <c r="J60" i="5"/>
  <c r="J58" i="5"/>
  <c r="K57" i="5"/>
  <c r="J53" i="5"/>
  <c r="J52" i="5"/>
  <c r="J62" i="5"/>
  <c r="J51" i="5"/>
  <c r="J55" i="5"/>
  <c r="J49" i="5"/>
  <c r="J48" i="5"/>
  <c r="J59" i="5"/>
  <c r="J63" i="5"/>
  <c r="J50" i="5"/>
  <c r="T97" i="5" l="1"/>
  <c r="T106" i="5" s="1"/>
  <c r="T93" i="5"/>
  <c r="T92" i="5"/>
  <c r="T102" i="5"/>
  <c r="T99" i="5"/>
  <c r="U116" i="5"/>
  <c r="U100" i="5"/>
  <c r="U104" i="5"/>
  <c r="U88" i="5"/>
  <c r="U96" i="5"/>
  <c r="U95" i="5"/>
  <c r="U94" i="5"/>
  <c r="U87" i="5"/>
  <c r="U74" i="5"/>
  <c r="AT51" i="5"/>
  <c r="AH51" i="5"/>
  <c r="AH55" i="5"/>
  <c r="AT55" i="5"/>
  <c r="AT53" i="5"/>
  <c r="AH53" i="5"/>
  <c r="AH48" i="5"/>
  <c r="AT48" i="5"/>
  <c r="AT52" i="5"/>
  <c r="AH52" i="5"/>
  <c r="AH60" i="5"/>
  <c r="AT60" i="5"/>
  <c r="AT54" i="5"/>
  <c r="AH54" i="5"/>
  <c r="AT49" i="5"/>
  <c r="AH49" i="5"/>
  <c r="AU57" i="5"/>
  <c r="AI57" i="5"/>
  <c r="AT63" i="5"/>
  <c r="AH63" i="5"/>
  <c r="AH62" i="5"/>
  <c r="AT62" i="5"/>
  <c r="AH58" i="5"/>
  <c r="AT58" i="5"/>
  <c r="AH61" i="5"/>
  <c r="AT61" i="5"/>
  <c r="AT50" i="5"/>
  <c r="AH50" i="5"/>
  <c r="AH59" i="5"/>
  <c r="AT59" i="5"/>
  <c r="U69" i="5"/>
  <c r="T70" i="5"/>
  <c r="T71" i="5"/>
  <c r="V73" i="5"/>
  <c r="V72" i="5"/>
  <c r="V67" i="5"/>
  <c r="V68" i="5"/>
  <c r="K63" i="5"/>
  <c r="K53" i="5"/>
  <c r="K58" i="5"/>
  <c r="K61" i="5"/>
  <c r="K48" i="5"/>
  <c r="K51" i="5"/>
  <c r="K50" i="5"/>
  <c r="K59" i="5"/>
  <c r="K49" i="5"/>
  <c r="K55" i="5"/>
  <c r="K62" i="5"/>
  <c r="K52" i="5"/>
  <c r="L57" i="5"/>
  <c r="K60" i="5"/>
  <c r="K54" i="5"/>
  <c r="U97" i="5" l="1"/>
  <c r="U106" i="5" s="1"/>
  <c r="U76" i="5"/>
  <c r="U75" i="5"/>
  <c r="U92" i="5"/>
  <c r="U93" i="5"/>
  <c r="T108" i="5"/>
  <c r="U99" i="5"/>
  <c r="U102" i="5"/>
  <c r="V116" i="5"/>
  <c r="V100" i="5"/>
  <c r="V104" i="5"/>
  <c r="V88" i="5"/>
  <c r="V96" i="5"/>
  <c r="V95" i="5"/>
  <c r="V94" i="5"/>
  <c r="V87" i="5"/>
  <c r="V74" i="5"/>
  <c r="V69" i="5"/>
  <c r="AI59" i="5"/>
  <c r="AU59" i="5"/>
  <c r="AU50" i="5"/>
  <c r="AI50" i="5"/>
  <c r="AU48" i="5"/>
  <c r="AI48" i="5"/>
  <c r="AI61" i="5"/>
  <c r="AU61" i="5"/>
  <c r="AU58" i="5"/>
  <c r="AI58" i="5"/>
  <c r="AI63" i="5"/>
  <c r="AU63" i="5"/>
  <c r="AI60" i="5"/>
  <c r="AU60" i="5"/>
  <c r="AU55" i="5"/>
  <c r="AI55" i="5"/>
  <c r="AU51" i="5"/>
  <c r="AI51" i="5"/>
  <c r="AU53" i="5"/>
  <c r="AI53" i="5"/>
  <c r="AU54" i="5"/>
  <c r="AI54" i="5"/>
  <c r="AV57" i="5"/>
  <c r="AJ57" i="5"/>
  <c r="AU52" i="5"/>
  <c r="AI52" i="5"/>
  <c r="AI62" i="5"/>
  <c r="AU62" i="5"/>
  <c r="AU49" i="5"/>
  <c r="AI49" i="5"/>
  <c r="U70" i="5"/>
  <c r="U71" i="5"/>
  <c r="W72" i="5"/>
  <c r="W73" i="5"/>
  <c r="W67" i="5"/>
  <c r="W68" i="5"/>
  <c r="L55" i="5"/>
  <c r="L59" i="5"/>
  <c r="L48" i="5"/>
  <c r="L61" i="5"/>
  <c r="L53" i="5"/>
  <c r="L52" i="5"/>
  <c r="L62" i="5"/>
  <c r="L60" i="5"/>
  <c r="L54" i="5"/>
  <c r="M57" i="5"/>
  <c r="L49" i="5"/>
  <c r="L50" i="5"/>
  <c r="L51" i="5"/>
  <c r="L58" i="5"/>
  <c r="L63" i="5"/>
  <c r="V97" i="5" l="1"/>
  <c r="V106" i="5" s="1"/>
  <c r="V93" i="5"/>
  <c r="V92" i="5"/>
  <c r="T110" i="5"/>
  <c r="U108" i="5"/>
  <c r="V99" i="5"/>
  <c r="V102" i="5"/>
  <c r="W116" i="5"/>
  <c r="W104" i="5"/>
  <c r="W100" i="5"/>
  <c r="W88" i="5"/>
  <c r="W96" i="5"/>
  <c r="W95" i="5"/>
  <c r="W94" i="5"/>
  <c r="W87" i="5"/>
  <c r="V75" i="5"/>
  <c r="V76" i="5"/>
  <c r="W74" i="5"/>
  <c r="W69" i="5"/>
  <c r="AV48" i="5"/>
  <c r="AJ48" i="5"/>
  <c r="AV53" i="5"/>
  <c r="AJ53" i="5"/>
  <c r="AV55" i="5"/>
  <c r="AJ55" i="5"/>
  <c r="AJ61" i="5"/>
  <c r="AV61" i="5"/>
  <c r="AV59" i="5"/>
  <c r="AJ59" i="5"/>
  <c r="AV51" i="5"/>
  <c r="AJ51" i="5"/>
  <c r="AV58" i="5"/>
  <c r="AJ58" i="5"/>
  <c r="AJ63" i="5"/>
  <c r="AV63" i="5"/>
  <c r="AJ50" i="5"/>
  <c r="AV50" i="5"/>
  <c r="AW57" i="5"/>
  <c r="AK57" i="5"/>
  <c r="AJ49" i="5"/>
  <c r="AV49" i="5"/>
  <c r="AV54" i="5"/>
  <c r="AJ54" i="5"/>
  <c r="AV60" i="5"/>
  <c r="AJ60" i="5"/>
  <c r="AJ62" i="5"/>
  <c r="AV62" i="5"/>
  <c r="AV52" i="5"/>
  <c r="AJ52" i="5"/>
  <c r="V71" i="5"/>
  <c r="V70" i="5"/>
  <c r="X73" i="5"/>
  <c r="X72" i="5"/>
  <c r="X67" i="5"/>
  <c r="X68" i="5"/>
  <c r="M50" i="5"/>
  <c r="M52" i="5"/>
  <c r="N57" i="5"/>
  <c r="M48" i="5"/>
  <c r="M63" i="5"/>
  <c r="M58" i="5"/>
  <c r="M51" i="5"/>
  <c r="M49" i="5"/>
  <c r="M54" i="5"/>
  <c r="M62" i="5"/>
  <c r="M61" i="5"/>
  <c r="M55" i="5"/>
  <c r="M60" i="5"/>
  <c r="M53" i="5"/>
  <c r="M59" i="5"/>
  <c r="W97" i="5" l="1"/>
  <c r="W106" i="5" s="1"/>
  <c r="W93" i="5"/>
  <c r="W92" i="5"/>
  <c r="T115" i="5"/>
  <c r="V110" i="5"/>
  <c r="V108" i="5"/>
  <c r="W99" i="5"/>
  <c r="W102" i="5"/>
  <c r="U110" i="5"/>
  <c r="U115" i="5" s="1"/>
  <c r="U117" i="5" s="1"/>
  <c r="X116" i="5"/>
  <c r="X100" i="5"/>
  <c r="X104" i="5"/>
  <c r="X88" i="5"/>
  <c r="AC88" i="5" s="1"/>
  <c r="X96" i="5"/>
  <c r="X95" i="5"/>
  <c r="X94" i="5"/>
  <c r="X87" i="5"/>
  <c r="W75" i="5"/>
  <c r="W76" i="5"/>
  <c r="X74" i="5"/>
  <c r="X69" i="5"/>
  <c r="AW59" i="5"/>
  <c r="AK59" i="5"/>
  <c r="AK50" i="5"/>
  <c r="AW50" i="5"/>
  <c r="AW53" i="5"/>
  <c r="AK53" i="5"/>
  <c r="AW48" i="5"/>
  <c r="AK48" i="5"/>
  <c r="AW61" i="5"/>
  <c r="AK61" i="5"/>
  <c r="AW54" i="5"/>
  <c r="AK54" i="5"/>
  <c r="AK49" i="5"/>
  <c r="AW49" i="5"/>
  <c r="AX57" i="5"/>
  <c r="AL57" i="5"/>
  <c r="AK52" i="5"/>
  <c r="AW52" i="5"/>
  <c r="AW60" i="5"/>
  <c r="AK60" i="5"/>
  <c r="AW55" i="5"/>
  <c r="AK55" i="5"/>
  <c r="AW62" i="5"/>
  <c r="AK62" i="5"/>
  <c r="AK51" i="5"/>
  <c r="AW51" i="5"/>
  <c r="AW58" i="5"/>
  <c r="AK58" i="5"/>
  <c r="AK63" i="5"/>
  <c r="AW63" i="5"/>
  <c r="W71" i="5"/>
  <c r="W70" i="5"/>
  <c r="Y72" i="5"/>
  <c r="Y73" i="5"/>
  <c r="Y74" i="5" s="1"/>
  <c r="Y67" i="5"/>
  <c r="Y68" i="5"/>
  <c r="N53" i="5"/>
  <c r="N54" i="5"/>
  <c r="N51" i="5"/>
  <c r="N63" i="5"/>
  <c r="O57" i="5"/>
  <c r="N50" i="5"/>
  <c r="N59" i="5"/>
  <c r="N60" i="5"/>
  <c r="N55" i="5"/>
  <c r="N61" i="5"/>
  <c r="N62" i="5"/>
  <c r="N49" i="5"/>
  <c r="N58" i="5"/>
  <c r="N48" i="5"/>
  <c r="N52" i="5"/>
  <c r="X97" i="5" l="1"/>
  <c r="X106" i="5" s="1"/>
  <c r="X93" i="5"/>
  <c r="X92" i="5"/>
  <c r="X76" i="5"/>
  <c r="X75" i="5"/>
  <c r="T117" i="5"/>
  <c r="W108" i="5"/>
  <c r="X102" i="5"/>
  <c r="X99" i="5"/>
  <c r="V115" i="5"/>
  <c r="V117" i="5" s="1"/>
  <c r="Y116" i="5"/>
  <c r="Y104" i="5"/>
  <c r="Y100" i="5"/>
  <c r="Y87" i="5"/>
  <c r="Y96" i="5"/>
  <c r="Y95" i="5"/>
  <c r="Y94" i="5"/>
  <c r="Y69" i="5"/>
  <c r="Y75" i="5"/>
  <c r="Y76" i="5"/>
  <c r="AL51" i="5"/>
  <c r="AX51" i="5"/>
  <c r="AL53" i="5"/>
  <c r="AX53" i="5"/>
  <c r="AX58" i="5"/>
  <c r="AL58" i="5"/>
  <c r="AL52" i="5"/>
  <c r="AX52" i="5"/>
  <c r="AX63" i="5"/>
  <c r="AL63" i="5"/>
  <c r="AX54" i="5"/>
  <c r="AL54" i="5"/>
  <c r="AX48" i="5"/>
  <c r="AL48" i="5"/>
  <c r="AL49" i="5"/>
  <c r="AX49" i="5"/>
  <c r="AX62" i="5"/>
  <c r="AL62" i="5"/>
  <c r="AX61" i="5"/>
  <c r="AL61" i="5"/>
  <c r="AL55" i="5"/>
  <c r="AX55" i="5"/>
  <c r="AX60" i="5"/>
  <c r="AL60" i="5"/>
  <c r="AX59" i="5"/>
  <c r="AL59" i="5"/>
  <c r="AL50" i="5"/>
  <c r="AX50" i="5"/>
  <c r="AM57" i="5"/>
  <c r="AY57" i="5"/>
  <c r="X71" i="5"/>
  <c r="X70" i="5"/>
  <c r="Z72" i="5"/>
  <c r="Z73" i="5"/>
  <c r="Z74" i="5" s="1"/>
  <c r="Z67" i="5"/>
  <c r="Z68" i="5"/>
  <c r="O52" i="5"/>
  <c r="O62" i="5"/>
  <c r="O59" i="5"/>
  <c r="O51" i="5"/>
  <c r="O58" i="5"/>
  <c r="O48" i="5"/>
  <c r="O49" i="5"/>
  <c r="O61" i="5"/>
  <c r="O60" i="5"/>
  <c r="O55" i="5"/>
  <c r="O50" i="5"/>
  <c r="O63" i="5"/>
  <c r="O54" i="5"/>
  <c r="O53" i="5"/>
  <c r="Y97" i="5" l="1"/>
  <c r="Y106" i="5"/>
  <c r="Y93" i="5"/>
  <c r="Y92" i="5"/>
  <c r="W110" i="5"/>
  <c r="X108" i="5"/>
  <c r="Y99" i="5"/>
  <c r="Y102" i="5"/>
  <c r="Z116" i="5"/>
  <c r="Z100" i="5"/>
  <c r="Z104" i="5"/>
  <c r="Z96" i="5"/>
  <c r="Z95" i="5"/>
  <c r="Z94" i="5"/>
  <c r="Z87" i="5"/>
  <c r="Z69" i="5"/>
  <c r="Z75" i="5"/>
  <c r="Z76" i="5"/>
  <c r="AY62" i="5"/>
  <c r="BA62" i="5" s="1"/>
  <c r="AM62" i="5"/>
  <c r="AO62" i="5" s="1"/>
  <c r="AC62" i="5" s="1"/>
  <c r="AM53" i="5"/>
  <c r="AY53" i="5"/>
  <c r="AY63" i="5"/>
  <c r="BA63" i="5" s="1"/>
  <c r="AM63" i="5"/>
  <c r="AY50" i="5"/>
  <c r="AM50" i="5"/>
  <c r="AO50" i="5" s="1"/>
  <c r="AC50" i="5" s="1"/>
  <c r="AM55" i="5"/>
  <c r="AY55" i="5"/>
  <c r="AY60" i="5"/>
  <c r="BA60" i="5" s="1"/>
  <c r="AM60" i="5"/>
  <c r="AM51" i="5"/>
  <c r="AY51" i="5"/>
  <c r="AY59" i="5"/>
  <c r="BA59" i="5" s="1"/>
  <c r="AM59" i="5"/>
  <c r="AM52" i="5"/>
  <c r="AY52" i="5"/>
  <c r="AM54" i="5"/>
  <c r="AO54" i="5" s="1"/>
  <c r="AC54" i="5" s="1"/>
  <c r="AY54" i="5"/>
  <c r="AY61" i="5"/>
  <c r="BA61" i="5" s="1"/>
  <c r="AM61" i="5"/>
  <c r="AY49" i="5"/>
  <c r="AM49" i="5"/>
  <c r="AM48" i="5"/>
  <c r="AY48" i="5"/>
  <c r="AM58" i="5"/>
  <c r="AO58" i="5" s="1"/>
  <c r="AC58" i="5" s="1"/>
  <c r="AY58" i="5"/>
  <c r="BA58" i="5" s="1"/>
  <c r="Y71" i="5"/>
  <c r="Y70" i="5"/>
  <c r="AA72" i="5"/>
  <c r="AA67" i="5"/>
  <c r="AA68" i="5"/>
  <c r="AA73" i="5"/>
  <c r="AA74" i="5" s="1"/>
  <c r="BA57" i="5"/>
  <c r="AO56" i="5"/>
  <c r="AC56" i="5" s="1"/>
  <c r="AO57" i="5"/>
  <c r="AC57" i="5" s="1"/>
  <c r="Z97" i="5" l="1"/>
  <c r="Z106" i="5" s="1"/>
  <c r="Z93" i="5"/>
  <c r="Z92" i="5"/>
  <c r="W115" i="5"/>
  <c r="Y110" i="5"/>
  <c r="Y108" i="5"/>
  <c r="Z99" i="5"/>
  <c r="Z102" i="5"/>
  <c r="X110" i="5"/>
  <c r="X115" i="5" s="1"/>
  <c r="X117" i="5" s="1"/>
  <c r="AA116" i="5"/>
  <c r="AA104" i="5"/>
  <c r="AA100" i="5"/>
  <c r="AA96" i="5"/>
  <c r="AA95" i="5"/>
  <c r="AA94" i="5"/>
  <c r="AA87" i="5"/>
  <c r="AA69" i="5"/>
  <c r="AA75" i="5"/>
  <c r="AA76" i="5"/>
  <c r="Z70" i="5"/>
  <c r="Z71" i="5"/>
  <c r="AB73" i="5"/>
  <c r="AB74" i="5" s="1"/>
  <c r="AB72" i="5"/>
  <c r="AB67" i="5"/>
  <c r="AO48" i="5"/>
  <c r="AC48" i="5" s="1"/>
  <c r="AB68" i="5"/>
  <c r="BA54" i="5"/>
  <c r="BA50" i="5"/>
  <c r="BA48" i="5"/>
  <c r="AO53" i="5"/>
  <c r="AO51" i="5"/>
  <c r="AO55" i="5"/>
  <c r="AO52" i="5"/>
  <c r="AO59" i="5"/>
  <c r="AC59" i="5" s="1"/>
  <c r="AO49" i="5"/>
  <c r="AO61" i="5"/>
  <c r="AC61" i="5" s="1"/>
  <c r="AO63" i="5"/>
  <c r="AC63" i="5" s="1"/>
  <c r="AO60" i="5"/>
  <c r="AC60" i="5" s="1"/>
  <c r="AA97" i="5" l="1"/>
  <c r="AA106" i="5" s="1"/>
  <c r="AA93" i="5"/>
  <c r="AA92" i="5"/>
  <c r="W117" i="5"/>
  <c r="Z108" i="5"/>
  <c r="AA102" i="5"/>
  <c r="AA99" i="5"/>
  <c r="Y115" i="5"/>
  <c r="Y117" i="5" s="1"/>
  <c r="AC67" i="5"/>
  <c r="AB116" i="5"/>
  <c r="AC116" i="5" s="1"/>
  <c r="AB104" i="5"/>
  <c r="AB100" i="5"/>
  <c r="AB96" i="5"/>
  <c r="AC96" i="5" s="1"/>
  <c r="Q108" i="37" s="1"/>
  <c r="AB95" i="5"/>
  <c r="AC95" i="5" s="1"/>
  <c r="Q107" i="37" s="1"/>
  <c r="AB94" i="5"/>
  <c r="AB87" i="5"/>
  <c r="AB69" i="5"/>
  <c r="AB75" i="5"/>
  <c r="AB76" i="5"/>
  <c r="AC74" i="5"/>
  <c r="AA71" i="5"/>
  <c r="AA70" i="5"/>
  <c r="AC73" i="5"/>
  <c r="AE74" i="5" s="1"/>
  <c r="AC68" i="5"/>
  <c r="AC72" i="5"/>
  <c r="BA51" i="5"/>
  <c r="AC51" i="5"/>
  <c r="BA53" i="5"/>
  <c r="AC53" i="5"/>
  <c r="BA49" i="5"/>
  <c r="AC49" i="5"/>
  <c r="BA52" i="5"/>
  <c r="AC52" i="5"/>
  <c r="BA55" i="5"/>
  <c r="AC55" i="5"/>
  <c r="AC94" i="5" l="1"/>
  <c r="AB97" i="5"/>
  <c r="AB106" i="5" s="1"/>
  <c r="AB93" i="5"/>
  <c r="AB92" i="5"/>
  <c r="AC104" i="5"/>
  <c r="Z110" i="5"/>
  <c r="AA108" i="5"/>
  <c r="AC87" i="5"/>
  <c r="AB102" i="5"/>
  <c r="AC102" i="5" s="1"/>
  <c r="AB99" i="5"/>
  <c r="Q100" i="37"/>
  <c r="AC76" i="5"/>
  <c r="AC75" i="5"/>
  <c r="AB71" i="5"/>
  <c r="AC71" i="5" s="1"/>
  <c r="AB70" i="5"/>
  <c r="AC70" i="5" s="1"/>
  <c r="Q82" i="37"/>
  <c r="AC69" i="5"/>
  <c r="AC97" i="5" l="1"/>
  <c r="AC106" i="5" s="1"/>
  <c r="Q106" i="37"/>
  <c r="Q101" i="37"/>
  <c r="Q110" i="37" s="1"/>
  <c r="AC93" i="5"/>
  <c r="AC92" i="5"/>
  <c r="Z115" i="5"/>
  <c r="AB108" i="5"/>
  <c r="AC108" i="5" s="1"/>
  <c r="AA110" i="5"/>
  <c r="AA115" i="5" s="1"/>
  <c r="AA117" i="5" s="1"/>
  <c r="S100" i="37"/>
  <c r="W82" i="37"/>
  <c r="S82" i="37"/>
  <c r="Z117" i="5" l="1"/>
  <c r="AB110" i="5"/>
  <c r="S108" i="37"/>
  <c r="S101" i="37"/>
  <c r="S107" i="37"/>
  <c r="S106" i="37"/>
  <c r="AC110" i="5" l="1"/>
  <c r="AB115" i="5"/>
  <c r="S110" i="37"/>
  <c r="AB117" i="5" l="1"/>
  <c r="AC117" i="5" s="1"/>
  <c r="Q81" i="37" s="1"/>
  <c r="AC115" i="5"/>
  <c r="Q87"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 ref="Q101" authorId="0" shapeId="0" xr:uid="{5A5F465D-88DC-431E-9093-87EBC4175F37}">
      <text>
        <r>
          <rPr>
            <b/>
            <sz val="9"/>
            <rFont val="Tahoma"/>
            <family val="2"/>
          </rPr>
          <t>Lokalbudget räknas ut som procent på TB-grundande personalrelaterad budget, OM INTE fast belopp för lokalbudget anges i cell Q116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81DF39CE-08C1-425E-9C8F-434F3F87F179}">
      <text>
        <r>
          <rPr>
            <sz val="10"/>
            <color theme="1"/>
            <rFont val="Arial"/>
            <family val="2"/>
          </rPr>
          <t xml:space="preserve">
Use the format 2026-01-01
Must be filled in for depreciation costs to be calculated correctly. </t>
        </r>
      </text>
    </comment>
    <comment ref="C26" authorId="0" shapeId="0" xr:uid="{70C0AD95-396A-40D3-B4EA-365CAD8BFBEF}">
      <text>
        <r>
          <rPr>
            <sz val="10"/>
            <color theme="1"/>
            <rFont val="Arial"/>
            <family val="2"/>
          </rPr>
          <t xml:space="preserve">
Use the format 2026-01-01
Must be filled in for depreciation costs to be calculated correctly.</t>
        </r>
      </text>
    </comment>
    <comment ref="B77" authorId="0" shapeId="0" xr:uid="{1A66E3D6-EC22-4426-95EB-2F73E420D2C4}">
      <text>
        <r>
          <rPr>
            <sz val="10"/>
            <color theme="1"/>
            <rFont val="Arial"/>
            <family val="2"/>
          </rPr>
          <t xml:space="preserve">
In honorariums, KTH’s actual LKP is recorded.
When calculating approved costs at a lower approval rate, the template uses the approved LKP cost shown in the hidden rows.</t>
        </r>
      </text>
    </comment>
    <comment ref="B89" authorId="1" shapeId="0" xr:uid="{724DAF30-2D53-4CF7-8255-CD772F325465}">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E11A4EEE-3679-4D5A-A9EE-E09C32A8A53E}">
      <text>
        <r>
          <rPr>
            <sz val="10"/>
            <color theme="1"/>
            <rFont val="Arial"/>
            <family val="2"/>
          </rPr>
          <t xml:space="preserve">
Fill in the asset acquisition value</t>
        </r>
      </text>
    </comment>
    <comment ref="S89" authorId="0" shapeId="0" xr:uid="{193A7FBC-2054-4CB2-910D-AF52338C9A1C}">
      <text>
        <r>
          <rPr>
            <sz val="10"/>
            <color theme="1"/>
            <rFont val="Arial"/>
            <family val="2"/>
          </rPr>
          <t xml:space="preserve">
Project start and end dates must be filled in (cells C25 and C26) for correct calculation</t>
        </r>
      </text>
    </comment>
    <comment ref="B90" authorId="1" shapeId="0" xr:uid="{9C44DDC8-EE41-41C9-8936-E0CAF7BFE738}">
      <text>
        <r>
          <rPr>
            <sz val="10"/>
            <color theme="1"/>
            <rFont val="Arial"/>
            <family val="2"/>
          </rPr>
          <t>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t>
        </r>
      </text>
    </comment>
    <comment ref="C90" authorId="0" shapeId="0" xr:uid="{66D912A4-F426-425A-85E4-3F9B8154036D}">
      <text>
        <r>
          <rPr>
            <sz val="10"/>
            <color theme="1"/>
            <rFont val="Arial"/>
            <family val="2"/>
          </rPr>
          <t xml:space="preserve">
Fill in the asset acquisition value</t>
        </r>
      </text>
    </comment>
    <comment ref="S90" authorId="0" shapeId="0" xr:uid="{9C153E81-A817-4CC6-87CF-96090964E07D}">
      <text>
        <r>
          <rPr>
            <sz val="10"/>
            <color theme="1"/>
            <rFont val="Arial"/>
            <family val="2"/>
          </rPr>
          <t xml:space="preserve">
Project start and end dates must be filled in (cells C25 and C26) for correct calculation</t>
        </r>
      </text>
    </comment>
    <comment ref="B91" authorId="1" shapeId="0" xr:uid="{1F2D3EEA-4D84-4295-9254-A89CA0D41B09}">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91" authorId="0" shapeId="0" xr:uid="{3157450C-D3D2-40E0-A0D4-763ADD84C946}">
      <text>
        <r>
          <rPr>
            <sz val="10"/>
            <color theme="1"/>
            <rFont val="Arial"/>
            <family val="2"/>
          </rPr>
          <t xml:space="preserve">
Fill in the asset acquisition value</t>
        </r>
      </text>
    </comment>
    <comment ref="S91" authorId="0" shapeId="0" xr:uid="{56B85A36-6866-41C7-80E5-D3615F14ADDC}">
      <text>
        <r>
          <rPr>
            <sz val="10"/>
            <color theme="1"/>
            <rFont val="Arial"/>
            <family val="2"/>
          </rPr>
          <t xml:space="preserve">
Project start and end dates must be filled in (cells C25 and C26) for correct calculation</t>
        </r>
      </text>
    </comment>
    <comment ref="B106" authorId="0" shapeId="0" xr:uid="{771BF82C-5B91-46F9-A338-861321FC6DD7}">
      <text>
        <r>
          <rPr>
            <sz val="10"/>
            <color theme="1"/>
            <rFont val="Arial"/>
            <family val="2"/>
          </rPr>
          <t xml:space="preserve">
Calculated based on approved salary costs</t>
        </r>
      </text>
    </comment>
    <comment ref="S115" authorId="0" shapeId="0" xr:uid="{CC79797D-64CF-41E9-9BCF-0F3A658CE183}">
      <text>
        <r>
          <rPr>
            <sz val="10"/>
            <color theme="1"/>
            <rFont val="Arial"/>
            <family val="2"/>
          </rPr>
          <t xml:space="preserve">
By default, the template uses the amount under “Total approved costs”, but it may be edited if another amount has been applied for or approved.</t>
        </r>
      </text>
    </comment>
    <comment ref="T115" authorId="0" shapeId="0" xr:uid="{5DAFBAC5-8290-49D4-9883-C33C35D56641}">
      <text>
        <r>
          <rPr>
            <sz val="10"/>
            <color theme="1"/>
            <rFont val="Arial"/>
            <family val="2"/>
          </rPr>
          <t xml:space="preserve">
By default, the template uses the amount under “Total approved costs”, but it may be edited if another amount has been applied for or approved.</t>
        </r>
      </text>
    </comment>
    <comment ref="U115" authorId="0" shapeId="0" xr:uid="{37FB6668-AA91-4D69-BDAD-6C5AD9AADEC4}">
      <text>
        <r>
          <rPr>
            <sz val="10"/>
            <color theme="1"/>
            <rFont val="Arial"/>
            <family val="2"/>
          </rPr>
          <t xml:space="preserve">
By default, the template uses the amount under “Total approved costs”, but it may be edited if another amount has been applied for or approved.</t>
        </r>
      </text>
    </comment>
    <comment ref="V115" authorId="0" shapeId="0" xr:uid="{AA76012A-12E9-4085-A11B-3C30F20F618E}">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5" authorId="0" shapeId="0" xr:uid="{D428C2A9-A3EC-4776-856E-D236AC12FB5E}">
      <text>
        <r>
          <rPr>
            <sz val="10"/>
            <color theme="1"/>
            <rFont val="Arial"/>
            <family val="2"/>
          </rPr>
          <t xml:space="preserve">
By default, the template uses the amount under “Total approved costs”, but it may be edited if another amount has been applied for or approved.</t>
        </r>
      </text>
    </comment>
    <comment ref="X115" authorId="0" shapeId="0" xr:uid="{57F2A307-A26B-4BE2-954B-1C6FCE5994A9}">
      <text>
        <r>
          <rPr>
            <sz val="10"/>
            <color theme="1"/>
            <rFont val="Arial"/>
            <family val="2"/>
          </rPr>
          <t xml:space="preserve">
By default, the template uses the amount under “Total approved costs”, but it may be edited if another amount has been applied for or approved.</t>
        </r>
      </text>
    </comment>
    <comment ref="Y115" authorId="0" shapeId="0" xr:uid="{1D161D5E-17A1-436E-950B-C08069F53B5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5" authorId="0" shapeId="0" xr:uid="{F2877CC1-E542-44F6-A635-592953426B63}">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5" authorId="0" shapeId="0" xr:uid="{0FA53447-CC7F-4EA1-A09F-E79D89EBAFF6}">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5" authorId="0" shapeId="0" xr:uid="{817D9C5A-B0FC-4735-837B-636575E483E0}">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6" authorId="0" shapeId="0" xr:uid="{2963B089-D51D-4694-8BEE-75331489333B}">
      <text>
        <r>
          <rPr>
            <b/>
            <sz val="9"/>
            <color indexed="81"/>
            <rFont val="Tahoma"/>
            <family val="2"/>
          </rPr>
          <t>Central Co funding for Externally Funded Research Projects</t>
        </r>
        <r>
          <rPr>
            <sz val="9"/>
            <color indexed="81"/>
            <rFont val="Tahoma"/>
            <family val="2"/>
          </rPr>
          <t xml:space="preserve">
According to decision</t>
        </r>
        <r>
          <rPr>
            <b/>
            <sz val="9"/>
            <color indexed="81"/>
            <rFont val="Tahoma"/>
            <family val="2"/>
          </rPr>
          <t xml:space="preserve"> HS 2025 2744</t>
        </r>
        <r>
          <rPr>
            <sz val="9"/>
            <color indexed="81"/>
            <rFont val="Tahoma"/>
            <family val="2"/>
          </rPr>
          <t xml:space="preserve">, section 2.4.4, effective from 1 January 2026:
This decision applies from 1 January 2026 and covers projects for which the application deadline falls after 1 January 2026.
The President has decided that central co funding shall be granted to research projects financed with external funding from the European Union, the Knut and Alice Wallenberg Foundation, the Swedish Foundation for Strategic Research, the Swedish Research Council for Sustainable Development, the Riksbank’s Jubileumsfond, and the Swedish Cancer Society, as follows:
</t>
        </r>
        <r>
          <rPr>
            <b/>
            <sz val="9"/>
            <color indexed="81"/>
            <rFont val="Tahoma"/>
            <family val="2"/>
          </rPr>
          <t xml:space="preserve">
European Union</t>
        </r>
        <r>
          <rPr>
            <sz val="9"/>
            <color indexed="81"/>
            <rFont val="Tahoma"/>
            <family val="2"/>
          </rPr>
          <t xml:space="preserve">
• Central co funding amounts to 20 percent of approved personnel costs.
• For projects within Marie Skłodowska Curie Actions, central co funding amounts to 20 percent of total approved costs.
• If the funding is shared between the EU and a national funding agency, central co funding is granted only for the part of the project financed by the EU.
</t>
        </r>
        <r>
          <rPr>
            <b/>
            <sz val="9"/>
            <color indexed="81"/>
            <rFont val="Tahoma"/>
            <family val="2"/>
          </rPr>
          <t>Knut and Alice Wallenberg Foundation</t>
        </r>
        <r>
          <rPr>
            <sz val="9"/>
            <color indexed="81"/>
            <rFont val="Tahoma"/>
            <family val="2"/>
          </rPr>
          <t xml:space="preserve">
• Central co funding amounts to 20 percent of approved personnel costs. This also applies when KTH participates as a co applicant in projects where another university is the main applicant. 
• Central co funding for Wallenberg Academy Fellows amounts to SEK 750,000 per year for five years.
• Central co funding for Wallenberg Scholars amounts to SEK 600,000 per year for five years.
• Central co funding is not granted to the Wallenberg Wood Science Centre, as this initiative already receives central funding under previous agreement.
</t>
        </r>
        <r>
          <rPr>
            <b/>
            <sz val="9"/>
            <color indexed="81"/>
            <rFont val="Tahoma"/>
            <family val="2"/>
          </rPr>
          <t>Swedish Foundation for Strategic Research</t>
        </r>
        <r>
          <rPr>
            <sz val="9"/>
            <color indexed="81"/>
            <rFont val="Tahoma"/>
            <family val="2"/>
          </rPr>
          <t xml:space="preserve">
• Central co funding amounts to 20 percent of approved personnel costs for the funding instruments Multidisciplinary Research Centres, Career (Future Research Leaders), and Research Infrastructure Fellows.
• Central co funding amounts to 20 percent of approved personnel costs for the ongoing 14 framework grants.
</t>
        </r>
        <r>
          <rPr>
            <b/>
            <sz val="9"/>
            <color indexed="81"/>
            <rFont val="Tahoma"/>
            <family val="2"/>
          </rPr>
          <t>The Swedish Foundation for Strategic Environmental Research (Mistra)</t>
        </r>
        <r>
          <rPr>
            <sz val="9"/>
            <color indexed="81"/>
            <rFont val="Tahoma"/>
            <family val="2"/>
          </rPr>
          <t xml:space="preserve">
• Central co‑financing amounts to 10 per cent of approved personnel costs for new programmes.
</t>
        </r>
        <r>
          <rPr>
            <b/>
            <sz val="9"/>
            <color indexed="81"/>
            <rFont val="Tahoma"/>
            <family val="2"/>
          </rPr>
          <t>Riksbankens Jubileumsfond (RJ)</t>
        </r>
        <r>
          <rPr>
            <sz val="9"/>
            <color indexed="81"/>
            <rFont val="Tahoma"/>
            <family val="2"/>
          </rPr>
          <t xml:space="preserve">
• Central co‑financing amounts to 20 per cent of approved personnel costs.
</t>
        </r>
        <r>
          <rPr>
            <b/>
            <sz val="9"/>
            <color indexed="81"/>
            <rFont val="Tahoma"/>
            <family val="2"/>
          </rPr>
          <t>The Swedish Cancer Society (Cancerfonden)</t>
        </r>
        <r>
          <rPr>
            <sz val="9"/>
            <color indexed="81"/>
            <rFont val="Tahoma"/>
            <family val="2"/>
          </rPr>
          <t xml:space="preserve">
• Central co‑financing amounts to 20 per cent of approved personnel costs.
Personnel costs refer to the costs of staff, including doctoral students, who are financed by the project and form the basis for the calculation of the contribution margin.
</t>
        </r>
        <r>
          <rPr>
            <b/>
            <sz val="9"/>
            <color indexed="81"/>
            <rFont val="Tahoma"/>
            <family val="2"/>
          </rPr>
          <t>The co‑financing costs that are not covered by central co‑financing under this decision are handled within the school.</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2C925966-2ADE-4A53-A8D0-EBB46ABA2DAC}">
      <text>
        <r>
          <rPr>
            <sz val="9"/>
            <color indexed="81"/>
            <rFont val="Tahoma"/>
            <family val="2"/>
          </rPr>
          <t xml:space="preserve">
Använd format 2026-01-01
Måste fyllas i för att avskrivningskostnader ska beräknas korrekt. </t>
        </r>
      </text>
    </comment>
    <comment ref="C26" authorId="0" shapeId="0" xr:uid="{B166135F-97AB-4F2F-B362-064FE713393E}">
      <text>
        <r>
          <rPr>
            <sz val="9"/>
            <color indexed="81"/>
            <rFont val="Tahoma"/>
            <family val="2"/>
          </rPr>
          <t xml:space="preserve">
Använd format 2026-01-01
Måste fyllas i för att avskrivningskostnader ska beräknas korrekt. </t>
        </r>
      </text>
    </comment>
    <comment ref="B77" authorId="0" shapeId="0" xr:uid="{DD7CF0FC-101D-4E88-81AF-2E668655F61D}">
      <text>
        <r>
          <rPr>
            <sz val="10"/>
            <color theme="1"/>
            <rFont val="Arial"/>
            <family val="2"/>
          </rPr>
          <t xml:space="preserve">
In honorariums, KTH’s actual LKP is recorded.
When calculating approved costs at a lower approval rate, the template uses the approved LKP cost shown in the hidden rows.</t>
        </r>
      </text>
    </comment>
    <comment ref="B89" authorId="1" shapeId="0" xr:uid="{CB086343-1638-403B-98B9-19B02EBB0323}">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7ED2C5BF-760D-46DD-86B4-1E56490A83B2}">
      <text>
        <r>
          <rPr>
            <sz val="10"/>
            <color theme="1"/>
            <rFont val="Arial"/>
            <family val="2"/>
          </rPr>
          <t xml:space="preserve">
Fill in the asset acquisition value</t>
        </r>
      </text>
    </comment>
    <comment ref="S89" authorId="0" shapeId="0" xr:uid="{C4590280-71B8-4812-9389-FD527238EA2E}">
      <text>
        <r>
          <rPr>
            <sz val="10"/>
            <color theme="1"/>
            <rFont val="Arial"/>
            <family val="2"/>
          </rPr>
          <t xml:space="preserve">
Project start and end dates must be filled in (cells C25 and C26) for correct calculation</t>
        </r>
      </text>
    </comment>
    <comment ref="B90" authorId="1" shapeId="0" xr:uid="{A1DC6C4A-BCDC-4C1E-A812-56433DFD54B3}">
      <text>
        <r>
          <rPr>
            <sz val="10"/>
            <color theme="1"/>
            <rFont val="Arial"/>
            <family val="2"/>
          </rPr>
          <t>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t>
        </r>
      </text>
    </comment>
    <comment ref="C90" authorId="0" shapeId="0" xr:uid="{6A9E91A1-C36F-48B2-8BEE-2C6720D3CBF7}">
      <text>
        <r>
          <rPr>
            <sz val="10"/>
            <color theme="1"/>
            <rFont val="Arial"/>
            <family val="2"/>
          </rPr>
          <t xml:space="preserve">
Fill in the asset acquisition value</t>
        </r>
      </text>
    </comment>
    <comment ref="S90" authorId="0" shapeId="0" xr:uid="{400B2690-FA06-47CE-8E2E-1BB054894621}">
      <text>
        <r>
          <rPr>
            <sz val="10"/>
            <color theme="1"/>
            <rFont val="Arial"/>
            <family val="2"/>
          </rPr>
          <t xml:space="preserve">
Project start and end dates must be filled in (cells C25 and C26) for correct calculation</t>
        </r>
      </text>
    </comment>
    <comment ref="B91" authorId="1" shapeId="0" xr:uid="{4D4DE5FA-20A9-4C8E-BE2B-92B18176E59C}">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91" authorId="0" shapeId="0" xr:uid="{2212C4A2-C35C-4E0E-9AED-30CDA2867EE9}">
      <text>
        <r>
          <rPr>
            <sz val="10"/>
            <color theme="1"/>
            <rFont val="Arial"/>
            <family val="2"/>
          </rPr>
          <t xml:space="preserve">
Fill in the asset acquisition value</t>
        </r>
      </text>
    </comment>
    <comment ref="S91" authorId="0" shapeId="0" xr:uid="{4F86200B-840C-40C3-8E7D-8CAB39D34C38}">
      <text>
        <r>
          <rPr>
            <sz val="10"/>
            <color theme="1"/>
            <rFont val="Arial"/>
            <family val="2"/>
          </rPr>
          <t xml:space="preserve">
Project start and end dates must be filled in (cells C25 and C26) for correct calculation</t>
        </r>
      </text>
    </comment>
    <comment ref="B106" authorId="0" shapeId="0" xr:uid="{C3F7B705-620C-440E-8DA1-A4CA632FEBC0}">
      <text>
        <r>
          <rPr>
            <sz val="10"/>
            <color theme="1"/>
            <rFont val="Arial"/>
            <family val="2"/>
          </rPr>
          <t xml:space="preserve">
Calculated based on approved salary costs</t>
        </r>
      </text>
    </comment>
    <comment ref="S115" authorId="0" shapeId="0" xr:uid="{81A314F2-6664-4937-B7A9-877B94DFBFA7}">
      <text>
        <r>
          <rPr>
            <sz val="10"/>
            <color theme="1"/>
            <rFont val="Arial"/>
            <family val="2"/>
          </rPr>
          <t xml:space="preserve">
By default, the template uses the amount under “Total approved costs”, but it may be edited if another amount has been applied for or approved.</t>
        </r>
      </text>
    </comment>
    <comment ref="T115" authorId="0" shapeId="0" xr:uid="{E6A3A040-85E3-4759-8661-FA934148035A}">
      <text>
        <r>
          <rPr>
            <sz val="10"/>
            <color theme="1"/>
            <rFont val="Arial"/>
            <family val="2"/>
          </rPr>
          <t xml:space="preserve">
By default, the template uses the amount under “Total approved costs”, but it may be edited if another amount has been applied for or approved.</t>
        </r>
      </text>
    </comment>
    <comment ref="U115" authorId="0" shapeId="0" xr:uid="{72E09D54-CC5A-44FB-9987-C75A0BD5D1FB}">
      <text>
        <r>
          <rPr>
            <sz val="10"/>
            <color theme="1"/>
            <rFont val="Arial"/>
            <family val="2"/>
          </rPr>
          <t xml:space="preserve">
By default, the template uses the amount under “Total approved costs”, but it may be edited if another amount has been applied for or approved.</t>
        </r>
      </text>
    </comment>
    <comment ref="V115" authorId="0" shapeId="0" xr:uid="{B6D37C4B-FB6D-48D8-A2C5-B991CCBE895B}">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5" authorId="0" shapeId="0" xr:uid="{51FA98EF-768E-4C80-9B79-720F42BF88C1}">
      <text>
        <r>
          <rPr>
            <sz val="10"/>
            <color theme="1"/>
            <rFont val="Arial"/>
            <family val="2"/>
          </rPr>
          <t xml:space="preserve">
By default, the template uses the amount under “Total approved costs”, but it may be edited if another amount has been applied for or approved.</t>
        </r>
      </text>
    </comment>
    <comment ref="X115" authorId="0" shapeId="0" xr:uid="{E43DA8DE-F746-4456-AE9E-92552C289079}">
      <text>
        <r>
          <rPr>
            <sz val="10"/>
            <color theme="1"/>
            <rFont val="Arial"/>
            <family val="2"/>
          </rPr>
          <t xml:space="preserve">
By default, the template uses the amount under “Total approved costs”, but it may be edited if another amount has been applied for or approved.</t>
        </r>
      </text>
    </comment>
    <comment ref="Y115" authorId="0" shapeId="0" xr:uid="{AA1D5900-1AE1-4680-B114-537B5436E61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5" authorId="0" shapeId="0" xr:uid="{8E7030A5-765E-4965-A63F-563161F4CF1A}">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5" authorId="0" shapeId="0" xr:uid="{D3E4C16C-8816-4494-BBE2-99C450E9A552}">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5" authorId="0" shapeId="0" xr:uid="{C740EF05-0010-4F6B-88C2-C1F476840895}">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6" authorId="0" shapeId="0" xr:uid="{4D80F4AD-B52A-4A10-A94D-FFE816B55387}">
      <text>
        <r>
          <rPr>
            <b/>
            <sz val="9"/>
            <color indexed="81"/>
            <rFont val="Tahoma"/>
            <family val="2"/>
          </rPr>
          <t>Central Co funding for Externally Funded Research Projects</t>
        </r>
        <r>
          <rPr>
            <sz val="9"/>
            <color indexed="81"/>
            <rFont val="Tahoma"/>
            <family val="2"/>
          </rPr>
          <t xml:space="preserve">
According to decision</t>
        </r>
        <r>
          <rPr>
            <b/>
            <sz val="9"/>
            <color indexed="81"/>
            <rFont val="Tahoma"/>
            <family val="2"/>
          </rPr>
          <t xml:space="preserve"> HS 2025 2744</t>
        </r>
        <r>
          <rPr>
            <sz val="9"/>
            <color indexed="81"/>
            <rFont val="Tahoma"/>
            <family val="2"/>
          </rPr>
          <t xml:space="preserve">, section 2.4.4, effective from 1 January 2026:
This decision applies from 1 January 2026 and covers projects for which the application deadline falls after 1 January 2026.
The President has decided that central co funding shall be granted to research projects financed with external funding from the European Union, the Knut and Alice Wallenberg Foundation, the Swedish Foundation for Strategic Research, the Swedish Research Council for Sustainable Development, the Riksbank’s Jubileumsfond, and the Swedish Cancer Society, as follows:
</t>
        </r>
        <r>
          <rPr>
            <b/>
            <sz val="9"/>
            <color indexed="81"/>
            <rFont val="Tahoma"/>
            <family val="2"/>
          </rPr>
          <t xml:space="preserve">
European Union</t>
        </r>
        <r>
          <rPr>
            <sz val="9"/>
            <color indexed="81"/>
            <rFont val="Tahoma"/>
            <family val="2"/>
          </rPr>
          <t xml:space="preserve">
• Central co funding amounts to 20 percent of approved personnel costs.
• For projects within Marie Skłodowska Curie Actions, central co funding amounts to 20 percent of total approved costs.
• If the funding is shared between the EU and a national funding agency, central co funding is granted only for the part of the project financed by the EU.
</t>
        </r>
        <r>
          <rPr>
            <b/>
            <sz val="9"/>
            <color indexed="81"/>
            <rFont val="Tahoma"/>
            <family val="2"/>
          </rPr>
          <t>Knut and Alice Wallenberg Foundation</t>
        </r>
        <r>
          <rPr>
            <sz val="9"/>
            <color indexed="81"/>
            <rFont val="Tahoma"/>
            <family val="2"/>
          </rPr>
          <t xml:space="preserve">
• Central co funding amounts to 20 percent of approved personnel costs. This also applies when KTH participates as a co applicant in projects where another university is the main applicant. 
• Central co funding for Wallenberg Academy Fellows amounts to SEK 750,000 per year for five years.
• Central co funding for Wallenberg Scholars amounts to SEK 600,000 per year for five years.
• Central co funding is not granted to the Wallenberg Wood Science Centre, as this initiative already receives central funding under previous agreement.
</t>
        </r>
        <r>
          <rPr>
            <b/>
            <sz val="9"/>
            <color indexed="81"/>
            <rFont val="Tahoma"/>
            <family val="2"/>
          </rPr>
          <t>Swedish Foundation for Strategic Research</t>
        </r>
        <r>
          <rPr>
            <sz val="9"/>
            <color indexed="81"/>
            <rFont val="Tahoma"/>
            <family val="2"/>
          </rPr>
          <t xml:space="preserve">
• Central co funding amounts to 20 percent of approved personnel costs for the funding instruments Multidisciplinary Research Centres, Career (Future Research Leaders), and Research Infrastructure Fellows.
• Central co funding amounts to 20 percent of approved personnel costs for the ongoing 14 framework grants.
</t>
        </r>
        <r>
          <rPr>
            <b/>
            <sz val="9"/>
            <color indexed="81"/>
            <rFont val="Tahoma"/>
            <family val="2"/>
          </rPr>
          <t>The Swedish Foundation for Strategic Environmental Research (Mistra)</t>
        </r>
        <r>
          <rPr>
            <sz val="9"/>
            <color indexed="81"/>
            <rFont val="Tahoma"/>
            <family val="2"/>
          </rPr>
          <t xml:space="preserve">
• Central co‑financing amounts to 10 per cent of approved personnel costs for new programmes.
</t>
        </r>
        <r>
          <rPr>
            <b/>
            <sz val="9"/>
            <color indexed="81"/>
            <rFont val="Tahoma"/>
            <family val="2"/>
          </rPr>
          <t>Riksbankens Jubileumsfond (RJ)</t>
        </r>
        <r>
          <rPr>
            <sz val="9"/>
            <color indexed="81"/>
            <rFont val="Tahoma"/>
            <family val="2"/>
          </rPr>
          <t xml:space="preserve">
• Central co‑financing amounts to 20 per cent of approved personnel costs.
</t>
        </r>
        <r>
          <rPr>
            <b/>
            <sz val="9"/>
            <color indexed="81"/>
            <rFont val="Tahoma"/>
            <family val="2"/>
          </rPr>
          <t>The Swedish Cancer Society (Cancerfonden)</t>
        </r>
        <r>
          <rPr>
            <sz val="9"/>
            <color indexed="81"/>
            <rFont val="Tahoma"/>
            <family val="2"/>
          </rPr>
          <t xml:space="preserve">
• Central co‑financing amounts to 20 per cent of approved personnel costs.
Personnel costs refer to the costs of staff, including doctoral students, who are financed by the project and form the basis for the calculation of the contribution margin.
</t>
        </r>
        <r>
          <rPr>
            <b/>
            <sz val="9"/>
            <color indexed="81"/>
            <rFont val="Tahoma"/>
            <family val="2"/>
          </rPr>
          <t>The co‑financing costs that are not covered by central co‑financing under this decision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 ref="Q101" authorId="0" shapeId="0" xr:uid="{008771E6-9646-49E1-9A72-48472E805AB0}">
      <text>
        <r>
          <rPr>
            <b/>
            <sz val="9"/>
            <rFont val="Tahoma"/>
            <family val="2"/>
          </rPr>
          <t>Lokalbudget räknas ut som procent på TB-grundande personalrelaterad budget, OM INTE fast belopp för lokalbudget anges i cell Q116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<sst xmlns="http://schemas.openxmlformats.org/spreadsheetml/2006/main" count="5786" uniqueCount="4287">
  <si>
    <t>Blankett för uppläggning av nytt projekt i Agresso</t>
  </si>
  <si>
    <t>Datum</t>
  </si>
  <si>
    <t>Projektuppgifter</t>
  </si>
  <si>
    <t>Projnr</t>
  </si>
  <si>
    <t>Projektnamn</t>
  </si>
  <si>
    <t>VISproj.gr</t>
  </si>
  <si>
    <t>Kortnamn</t>
  </si>
  <si>
    <t>Projektledare</t>
  </si>
  <si>
    <t>Org.kod</t>
  </si>
  <si>
    <t>Verksamhet</t>
  </si>
  <si>
    <t>Motpart</t>
  </si>
  <si>
    <t>Finansiär</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</si>
  <si>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</si>
  <si>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</si>
  <si>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</si>
  <si>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</si>
  <si>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</si>
  <si>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</si>
  <si>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</si>
  <si>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</si>
  <si>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</si>
  <si>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</si>
  <si>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</si>
  <si>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</si>
  <si>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</si>
  <si>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</si>
  <si>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</si>
  <si>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</si>
  <si>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</si>
  <si>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</si>
  <si>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</si>
  <si>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</si>
  <si>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</si>
  <si>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</si>
  <si>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</si>
  <si>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</si>
  <si>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</si>
  <si>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</si>
  <si>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</si>
  <si>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</si>
  <si>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</si>
  <si>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</si>
  <si>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</si>
  <si>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</si>
  <si>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</si>
  <si>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</si>
  <si>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</si>
  <si>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</si>
  <si>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</si>
  <si>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</si>
  <si>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</si>
  <si>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</si>
  <si>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</si>
  <si>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</si>
  <si>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</si>
  <si>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</si>
  <si>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</si>
  <si>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</si>
  <si>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Budget läses in i Agresso med rapport ABPE1.</t>
  </si>
  <si>
    <t xml:space="preserve">Ladda ner ABPE1 från Agresso och kopiera över siffrorna i Q-kolumnen till rapporten. </t>
  </si>
  <si>
    <t>INSERTED PREPARAMETER</t>
  </si>
  <si>
    <t>preparameter</t>
  </si>
  <si>
    <t>Sist.Disp.datum</t>
  </si>
  <si>
    <t>Projektlängd(period)</t>
  </si>
  <si>
    <t>Tid kvar (period)</t>
  </si>
  <si>
    <t xml:space="preserve"> </t>
  </si>
  <si>
    <t>Tid kvar (%)</t>
  </si>
  <si>
    <t/>
  </si>
  <si>
    <t>N</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</si>
  <si>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</si>
  <si>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</si>
  <si>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</si>
  <si>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</si>
  <si>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</si>
  <si>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</si>
  <si>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</si>
  <si>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</si>
  <si>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</si>
  <si>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</si>
  <si>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</si>
  <si>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</si>
  <si>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</si>
  <si>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</si>
  <si>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</si>
  <si>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</si>
  <si>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</si>
  <si>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</si>
  <si>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Budgetkontonivå</t>
  </si>
  <si>
    <t>Utfall tom 202512</t>
  </si>
  <si>
    <t>TotalBudget</t>
  </si>
  <si>
    <t>Ny/Ändra budget</t>
  </si>
  <si>
    <t>Ange Totalbudget</t>
  </si>
  <si>
    <t>From 2026</t>
  </si>
  <si>
    <t>TB/Lokal %</t>
  </si>
  <si>
    <t>Kommentar</t>
  </si>
  <si>
    <t>Ej periodiseringskonto</t>
  </si>
  <si>
    <t>summary,2</t>
  </si>
  <si>
    <t>R1BF</t>
  </si>
  <si>
    <t>GRU-anslag omförda</t>
  </si>
  <si>
    <t>R1BJ</t>
  </si>
  <si>
    <t>GRU-anslag samfin ext fin projekt</t>
  </si>
  <si>
    <t>R1BN</t>
  </si>
  <si>
    <t>GRU-anslag övriga</t>
  </si>
  <si>
    <t>R1BP</t>
  </si>
  <si>
    <t>GRU-anslag omf till transfereringar</t>
  </si>
  <si>
    <t>R1BR</t>
  </si>
  <si>
    <t>GRU-anslag omf till stipendier</t>
  </si>
  <si>
    <t>R1DF</t>
  </si>
  <si>
    <t>FoFu-anslag omförda</t>
  </si>
  <si>
    <t>R1DJ</t>
  </si>
  <si>
    <t>FoFu-anslag samfin ext fin projekt</t>
  </si>
  <si>
    <t>R1DL</t>
  </si>
  <si>
    <t>FoFu-anslag samfin EU-projekt KTH</t>
  </si>
  <si>
    <t>R1DN</t>
  </si>
  <si>
    <t>FoFu-anslag övriga</t>
  </si>
  <si>
    <t>R1DP</t>
  </si>
  <si>
    <t>FoFu-anslag omf till transfereringar</t>
  </si>
  <si>
    <t>R1DR</t>
  </si>
  <si>
    <t>FoFu-anslag omf till stipendier</t>
  </si>
  <si>
    <t>R1FB</t>
  </si>
  <si>
    <t>Bidrag inbetalda externa</t>
  </si>
  <si>
    <t>Om KTH är koordinator behöver detta belopp justeras till projektets totalkontrakt</t>
  </si>
  <si>
    <t>R1FD</t>
  </si>
  <si>
    <t>Bidrag omförda externa</t>
  </si>
  <si>
    <t>R1FH</t>
  </si>
  <si>
    <t>Bidrag omf till transfereringar</t>
  </si>
  <si>
    <t>Om KTH är koordinator behöver det här läggas till vilka belopp som ska transfereras till projektpartners</t>
  </si>
  <si>
    <t>R1FJ</t>
  </si>
  <si>
    <t>Bidrag omf till stipendier</t>
  </si>
  <si>
    <t>R1HB</t>
  </si>
  <si>
    <t>Uppdrag externa finansiärer</t>
  </si>
  <si>
    <t>R1JB</t>
  </si>
  <si>
    <t>Övriga intäkter konferensavgifter</t>
  </si>
  <si>
    <t>R1JD</t>
  </si>
  <si>
    <t>Övriga intäkter uthyrning</t>
  </si>
  <si>
    <t>R1JF</t>
  </si>
  <si>
    <t>Övriga intäkter övrigt</t>
  </si>
  <si>
    <t>x</t>
  </si>
  <si>
    <t>R1*</t>
  </si>
  <si>
    <t>Summa Intäkter</t>
  </si>
  <si>
    <t>R2B</t>
  </si>
  <si>
    <t>Personalkostnader</t>
  </si>
  <si>
    <t>R2D</t>
  </si>
  <si>
    <t>Lokalkostnader</t>
  </si>
  <si>
    <t>R2F</t>
  </si>
  <si>
    <t>Resor och traktamenten</t>
  </si>
  <si>
    <t>R2H</t>
  </si>
  <si>
    <t>Utrustning exkl avskr</t>
  </si>
  <si>
    <t>R2J</t>
  </si>
  <si>
    <t>Konsulttjänster</t>
  </si>
  <si>
    <t>R2L</t>
  </si>
  <si>
    <t>Drift och övrigt</t>
  </si>
  <si>
    <t>R2N</t>
  </si>
  <si>
    <t>Täckningsbidrag KTH</t>
  </si>
  <si>
    <t>R2P</t>
  </si>
  <si>
    <t>Täckningsbidrag Skola</t>
  </si>
  <si>
    <t>R2R</t>
  </si>
  <si>
    <t>Täckningsbidrag Avdelning</t>
  </si>
  <si>
    <t>R2V</t>
  </si>
  <si>
    <t>Avskrivningar</t>
  </si>
  <si>
    <t>Summa kostnader</t>
  </si>
  <si>
    <t>Summa totalt</t>
  </si>
  <si>
    <t>Project Budget Application</t>
  </si>
  <si>
    <t>Instruction - only fill in the yellow fields</t>
  </si>
  <si>
    <t>2. Fill in Project Information. This budget template applies to the PI’s part of the project.</t>
  </si>
  <si>
    <t>3. Fill in Primary Conditions</t>
  </si>
  <si>
    <t>Change the amounts on rows 34 and 40 for funding agencies that do not approve KTH’s LKP and/or indirect costs.</t>
  </si>
  <si>
    <t>4. Fill in Plannet staff. The costs are then automatically transferred to the total project summary</t>
  </si>
  <si>
    <t>5. Fill in other costs</t>
  </si>
  <si>
    <t>6. Fill in Applied for/Granted Funding and any co-financing from KTH</t>
  </si>
  <si>
    <t>The project budget must always be approved  in accordance with the department’s procedures.</t>
  </si>
  <si>
    <t xml:space="preserve">The application documents, together with the approved project budget, shall be sent to avtalssamordning@abe.kth.se </t>
  </si>
  <si>
    <t>For projects with a duration longer than six years: click the + button above column AC.</t>
  </si>
  <si>
    <t>Project information:</t>
  </si>
  <si>
    <t>PI/Principal Investigator</t>
  </si>
  <si>
    <t>Funding Agency</t>
  </si>
  <si>
    <t>Start date</t>
  </si>
  <si>
    <t>2026-xx-xx</t>
  </si>
  <si>
    <t>End date</t>
  </si>
  <si>
    <t>xxxx-xx-xx</t>
  </si>
  <si>
    <t>Month</t>
  </si>
  <si>
    <t>Primary Conditions</t>
  </si>
  <si>
    <t>Depratment</t>
  </si>
  <si>
    <t>Enhet</t>
  </si>
  <si>
    <t>Area of operations</t>
  </si>
  <si>
    <t>Payroll overhead</t>
  </si>
  <si>
    <t>Payroll overhead from funding agency</t>
  </si>
  <si>
    <t>Premises cost</t>
  </si>
  <si>
    <t>IT-Trigger</t>
  </si>
  <si>
    <t>Coverage Costs KTH</t>
  </si>
  <si>
    <t>Coverage Cost School</t>
  </si>
  <si>
    <t>Ange beviljade indirekta kostnader från finansiär</t>
  </si>
  <si>
    <t>Total indirect costs</t>
  </si>
  <si>
    <t>Approved indirect costs from funding agency</t>
  </si>
  <si>
    <t>Staff Planning</t>
  </si>
  <si>
    <t xml:space="preserve">Percent per year </t>
  </si>
  <si>
    <r>
      <t xml:space="preserve"> </t>
    </r>
    <r>
      <rPr>
        <b/>
        <u/>
        <sz val="9"/>
        <color rgb="FFFF0000"/>
        <rFont val="Calibri"/>
        <family val="2"/>
        <scheme val="minor"/>
      </rPr>
      <t>Inkl Verklig LKP</t>
    </r>
  </si>
  <si>
    <t>inkl BEVILJAD LKP</t>
  </si>
  <si>
    <t>Staff</t>
  </si>
  <si>
    <t>Monthly salary</t>
  </si>
  <si>
    <t>Salary development per year</t>
  </si>
  <si>
    <t>År 2</t>
  </si>
  <si>
    <t>År 3</t>
  </si>
  <si>
    <t>År 4</t>
  </si>
  <si>
    <t>År 5</t>
  </si>
  <si>
    <t>År 6</t>
  </si>
  <si>
    <t>År 7</t>
  </si>
  <si>
    <t>År 8</t>
  </si>
  <si>
    <t>År 9</t>
  </si>
  <si>
    <t>År 10</t>
  </si>
  <si>
    <t>Arbetstid %</t>
  </si>
  <si>
    <t>Year 1</t>
  </si>
  <si>
    <t>Year 2</t>
  </si>
  <si>
    <t>Year 3</t>
  </si>
  <si>
    <t>Year 4</t>
  </si>
  <si>
    <t>Year 5</t>
  </si>
  <si>
    <t>Year 6</t>
  </si>
  <si>
    <t>Total incl. actual payroll overhead:</t>
  </si>
  <si>
    <t>År 1</t>
  </si>
  <si>
    <r>
      <t xml:space="preserve">Tot </t>
    </r>
    <r>
      <rPr>
        <b/>
        <sz val="9"/>
        <color rgb="FFFF0000"/>
        <rFont val="Calibri"/>
        <family val="2"/>
        <scheme val="minor"/>
      </rPr>
      <t>inkl verklig LKP</t>
    </r>
  </si>
  <si>
    <r>
      <t xml:space="preserve">Tot </t>
    </r>
    <r>
      <rPr>
        <b/>
        <sz val="9"/>
        <color rgb="FFFF0000"/>
        <rFont val="Calibri"/>
        <family val="2"/>
        <scheme val="minor"/>
      </rPr>
      <t>inkl beviljad LKP</t>
    </r>
  </si>
  <si>
    <t>Name staff</t>
  </si>
  <si>
    <t>Doctoral student</t>
  </si>
  <si>
    <t>Doctoral Salary Steps</t>
  </si>
  <si>
    <t>Step 1 - Base salary: 33,700</t>
  </si>
  <si>
    <t>Step 2 – 30% – 34,700</t>
  </si>
  <si>
    <t>Step 3 – 50% – 36,700</t>
  </si>
  <si>
    <t>Step 4 – 80% – 38,500</t>
  </si>
  <si>
    <t>Summary of costs</t>
  </si>
  <si>
    <t>Summary</t>
  </si>
  <si>
    <t>Personnel costs excl. doctoral students incl. actual LKP</t>
  </si>
  <si>
    <t>Personnel costs excl doctoral students, excl LKP</t>
  </si>
  <si>
    <t>Approved LKP for personnel excl doctoral students</t>
  </si>
  <si>
    <t>Actual LKP for personnel excl doctoral students</t>
  </si>
  <si>
    <t>Personnel Costs Doctoral Students inkl. Approved LKP</t>
  </si>
  <si>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</si>
  <si>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</si>
  <si>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</si>
  <si>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</si>
  <si>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</si>
  <si>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</si>
  <si>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</si>
  <si>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</si>
  <si>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Actuall LKP Honorariums</t>
  </si>
  <si>
    <t>Direct premises costs (e.g. labs, workshops and reserved facilities)</t>
  </si>
  <si>
    <t>Travel and Per Diem</t>
  </si>
  <si>
    <t>Equipment excl. Depreciation</t>
  </si>
  <si>
    <t>Consultants</t>
  </si>
  <si>
    <t>Operating Costs and Other Expenses</t>
  </si>
  <si>
    <t>Depreciation</t>
  </si>
  <si>
    <t>Select depreciation period</t>
  </si>
  <si>
    <t>Total actual direct costs</t>
  </si>
  <si>
    <t>Total actual approved costs</t>
  </si>
  <si>
    <t>Premises Cost Trigger</t>
  </si>
  <si>
    <t>IT CostTrigger</t>
  </si>
  <si>
    <t>Coverage cost KTH</t>
  </si>
  <si>
    <t>Coverage cost School</t>
  </si>
  <si>
    <t>Coverage cost division</t>
  </si>
  <si>
    <t>Total Actual Indirect Costs</t>
  </si>
  <si>
    <t>Summa Indirekta kostnader exkl fast lokalkostnad</t>
  </si>
  <si>
    <t>Beviljade indirekta kostnader</t>
  </si>
  <si>
    <t>Approved Indirect Costs</t>
  </si>
  <si>
    <t>Total Actual Costs</t>
  </si>
  <si>
    <t>Total Approved Costs</t>
  </si>
  <si>
    <t>Applied/Granted Total</t>
  </si>
  <si>
    <t>Co‑financing</t>
  </si>
  <si>
    <t>Any co-financing from KTH for external projects</t>
  </si>
  <si>
    <t>Remaining to be co-financied with FoFu (Research and Development Costs)</t>
  </si>
  <si>
    <t>Comments and calculations</t>
  </si>
  <si>
    <t>Projektledarens (på KTH) E-signatur</t>
  </si>
  <si>
    <t>Datum:</t>
  </si>
  <si>
    <t xml:space="preserve">Namnförtydligande </t>
  </si>
  <si>
    <t xml:space="preserve">Projektkalkyl ansökan </t>
  </si>
  <si>
    <t xml:space="preserve">Instruktioner. Fyll endast i färgade fält. </t>
  </si>
  <si>
    <t>1. Välj om budgeten ska beräknas med lön i procentsats (flik Version 1) eller lön i personmånader (flik Version 2)</t>
  </si>
  <si>
    <t xml:space="preserve">2. Fyll i Projektfakta. Denna budgetmall avser projektledarens del av projektet. </t>
  </si>
  <si>
    <t>3. Välj Grundförutsättningar</t>
  </si>
  <si>
    <t xml:space="preserve">   Ändra beloppen på rad 34 och 42 för finansiärer som ej godkänner KTHs LKP och / eller indirekta kostnader</t>
  </si>
  <si>
    <t>4. Fyll i planerad personal. Personalkostnaden flyttas sedan utomatiskt ned till sammanställningen av kostnader.</t>
  </si>
  <si>
    <t>5. Fyll i övriga kostnader</t>
  </si>
  <si>
    <t xml:space="preserve">6. Fyll i sökt /beviljat bidrag samt ev. samfinansiering från KTH. </t>
  </si>
  <si>
    <t>7. I vissa celler finns ytterligare information vid "mouse over"</t>
  </si>
  <si>
    <t xml:space="preserve">Om inget annat beslutats bekostas ev. samfinansiering på rad 118 från projektledarens enhetsfofu-medel. </t>
  </si>
  <si>
    <t xml:space="preserve">Projektkalkylen ska alltid godkännas och förankras enligt institutionens rutiner. </t>
  </si>
  <si>
    <t xml:space="preserve">Ansökningshandlingar ska tillsammans med godkänd projektkalkyl skickas till avtalssamordning@abe.kth.se </t>
  </si>
  <si>
    <t>För projekt som är mer än 6-åriga: Tryck på +-knappen ovan för kolumn AC</t>
  </si>
  <si>
    <t>För att få fram LKP-beräkningar, tryck på +-knapparna till vänster om rad 70,75,80</t>
  </si>
  <si>
    <t>Projektfakta:</t>
  </si>
  <si>
    <t>Antal månader</t>
  </si>
  <si>
    <t>Planerad personal:</t>
  </si>
  <si>
    <r>
      <rPr>
        <b/>
        <sz val="9"/>
        <color rgb="FFFF0000"/>
        <rFont val="Calibri"/>
        <family val="2"/>
        <scheme val="minor"/>
      </rPr>
      <t>I</t>
    </r>
    <r>
      <rPr>
        <b/>
        <u/>
        <sz val="9"/>
        <color rgb="FFFF0000"/>
        <rFont val="Calibri"/>
        <family val="2"/>
        <scheme val="minor"/>
      </rPr>
      <t>nkl Verklig LKP</t>
    </r>
  </si>
  <si>
    <t>inkl beviljad LKP</t>
  </si>
  <si>
    <t>Sammanställning kostnader</t>
  </si>
  <si>
    <t>Summa</t>
  </si>
  <si>
    <t>Ev. avskrivningskostnad som måste finansieras av annat projekt</t>
  </si>
  <si>
    <t>Budget för beviljad ansökan</t>
  </si>
  <si>
    <t xml:space="preserve">Ladda ner ABPE1 från Agresso och kopiera över siffrorna till Q-kolumnen till rapporten. </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</si>
  <si>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</si>
  <si>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</si>
  <si>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</si>
  <si>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</si>
  <si>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</si>
  <si>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Org</t>
  </si>
  <si>
    <t>Projekt</t>
  </si>
  <si>
    <t>Namn</t>
  </si>
  <si>
    <t>VH</t>
  </si>
  <si>
    <t>FIN</t>
  </si>
  <si>
    <t>columns, 2</t>
  </si>
  <si>
    <t>department</t>
  </si>
  <si>
    <t>project</t>
  </si>
  <si>
    <t>description</t>
  </si>
  <si>
    <t xml:space="preserve">date_from </t>
  </si>
  <si>
    <t>created_date</t>
  </si>
  <si>
    <t>antal_manader</t>
  </si>
  <si>
    <t>antal_manader_kvar</t>
  </si>
  <si>
    <t>detail, 2</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</si>
  <si>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</si>
  <si>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</si>
  <si>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</si>
  <si>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</si>
  <si>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</si>
  <si>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</si>
  <si>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</si>
  <si>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</si>
  <si>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</si>
  <si>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</si>
  <si>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</si>
  <si>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INSERTED DETAIL</t>
  </si>
  <si>
    <t>Namn:</t>
  </si>
  <si>
    <t>Personnummer:</t>
  </si>
  <si>
    <t>% i projektet:</t>
  </si>
  <si>
    <t>Projekt att flytta från:</t>
  </si>
  <si>
    <t>Fr.o.m-T.o.m</t>
  </si>
  <si>
    <t>detail, 4</t>
  </si>
  <si>
    <t>Information</t>
  </si>
  <si>
    <t>GRUNDDATA</t>
  </si>
  <si>
    <t>ENHET</t>
  </si>
  <si>
    <t>Enhetsnamn</t>
  </si>
  <si>
    <t>Triggrar OH</t>
  </si>
  <si>
    <t>Lönekostnader</t>
  </si>
  <si>
    <t>År 2026</t>
  </si>
  <si>
    <t>LKP</t>
  </si>
  <si>
    <t>EGI</t>
  </si>
  <si>
    <t>Löneökning från oktober</t>
  </si>
  <si>
    <t>MMK</t>
  </si>
  <si>
    <t>MSE</t>
  </si>
  <si>
    <t>IPU</t>
  </si>
  <si>
    <t>ITM</t>
  </si>
  <si>
    <t>Indirekta kostnader</t>
  </si>
  <si>
    <t>Institution</t>
  </si>
  <si>
    <t>TB</t>
  </si>
  <si>
    <t>ABE</t>
  </si>
  <si>
    <t>AA skolan</t>
  </si>
  <si>
    <t>Lokaler</t>
  </si>
  <si>
    <t>TBK</t>
  </si>
  <si>
    <t>TBS</t>
  </si>
  <si>
    <t>TBA</t>
  </si>
  <si>
    <t>AA - skolan</t>
  </si>
  <si>
    <t>9 Stöd</t>
  </si>
  <si>
    <t>AC - Centra</t>
  </si>
  <si>
    <t>AD - Arkitektur</t>
  </si>
  <si>
    <t>AF - Byggvetenskap</t>
  </si>
  <si>
    <t>AG - Samhällspalnering och Miljö</t>
  </si>
  <si>
    <t>AI - Fastigheter och byggande</t>
  </si>
  <si>
    <t>AK - Filosofi och historia</t>
  </si>
  <si>
    <t>AL - SEED</t>
  </si>
  <si>
    <t>MA ITM Industriell Teknik och Management</t>
  </si>
  <si>
    <t>MEA Industriell ekonomi, Administration</t>
  </si>
  <si>
    <t>MEB Administration</t>
  </si>
  <si>
    <t>MEC Institutionsövergripande</t>
  </si>
  <si>
    <t>MEW Redovisning, Finansiering &amp; Förändring</t>
  </si>
  <si>
    <t>MEY Management &amp; Teknologi</t>
  </si>
  <si>
    <t>MEZ Hållbarhet,  Industriell dynamik &amp; entrepenörskap</t>
  </si>
  <si>
    <t>MFA Gemensam verksamhet</t>
  </si>
  <si>
    <t>MFAA Prototypverkstan</t>
  </si>
  <si>
    <t>MFC Mekatronik</t>
  </si>
  <si>
    <t>MFCL TECoSA</t>
  </si>
  <si>
    <t>MFE System- &amp; komponentdesign</t>
  </si>
  <si>
    <t>MFEE SKD GRU</t>
  </si>
  <si>
    <t>MFG Integrerad produktutveckling</t>
  </si>
  <si>
    <t>MFGG Produkt- &amp; tjänstedesign</t>
  </si>
  <si>
    <t>MFN Komplexa system</t>
  </si>
  <si>
    <t>MFYB ITRL</t>
  </si>
  <si>
    <t>MJCM KTH Live In Lab</t>
  </si>
  <si>
    <t>MJE Energiteknik</t>
  </si>
  <si>
    <t>MJCC Climate Action Centre</t>
  </si>
  <si>
    <t>MJEA EGI GRU</t>
  </si>
  <si>
    <t>MJEB ETT TILLÄMPAD TERMODYNAMIK &amp; KYLTEKNIK</t>
  </si>
  <si>
    <t>MJEC EKV KRAFT- &amp; VÄRMETEKNOLOGI</t>
  </si>
  <si>
    <t>MJEE EGI GEMENSAM VERKSAMHET</t>
  </si>
  <si>
    <t>MJEM Energy Systems/Energisystem</t>
  </si>
  <si>
    <t>MPB Produktionsledning och industriella system</t>
  </si>
  <si>
    <t>MPC Produktionssystem och automation</t>
  </si>
  <si>
    <t>MPD Tillverknings- och mätsystem</t>
  </si>
  <si>
    <t>MPF LEAN</t>
  </si>
  <si>
    <t>MPG GRU</t>
  </si>
  <si>
    <t>MPH CentreX</t>
  </si>
  <si>
    <t>MPI DMMS</t>
  </si>
  <si>
    <t>MOA Administration</t>
  </si>
  <si>
    <t>MOB Lärande i STEM</t>
  </si>
  <si>
    <t>MOD Digital Lärande</t>
  </si>
  <si>
    <t>MOE Språk och kommunikation</t>
  </si>
  <si>
    <t>MOG Vetenskapens hus</t>
  </si>
  <si>
    <t>MOI KLUSTER</t>
  </si>
  <si>
    <t>MVA Administration Materialvetenskap</t>
  </si>
  <si>
    <t>MVB Utbildning Materialvetenskap</t>
  </si>
  <si>
    <t>MVC Hultgren Laboratory</t>
  </si>
  <si>
    <t>MVD Enheten för processer</t>
  </si>
  <si>
    <t>MVE Enheten för strukturer</t>
  </si>
  <si>
    <t>MVF Enheten för egenskaper</t>
  </si>
  <si>
    <t>MVYD NEXT</t>
  </si>
  <si>
    <t>MVYB CeXS</t>
  </si>
  <si>
    <t>MVYC MMD</t>
  </si>
  <si>
    <t>SQL dbselect dim_value, description from agldimvalue where attribute_id = 'C1' and status = 'N' and client = '&lt;client&gt;' order by dim_value</t>
  </si>
  <si>
    <t>QUERY</t>
  </si>
  <si>
    <t>COLUMNS</t>
  </si>
  <si>
    <t>text dim_value</t>
  </si>
  <si>
    <t>text description</t>
  </si>
  <si>
    <t>AA - Skolan</t>
  </si>
  <si>
    <t>AC - centra</t>
  </si>
  <si>
    <t>AG - Samhällsplanering och Miljö</t>
  </si>
  <si>
    <t>-</t>
  </si>
  <si>
    <t>INDEK</t>
  </si>
  <si>
    <t>MJCK Centra DIG-IT lab</t>
  </si>
  <si>
    <t>LÄRANDE</t>
  </si>
  <si>
    <t>MPA Gemensamt</t>
  </si>
  <si>
    <t>avtal-egi@itm.kth.se</t>
  </si>
  <si>
    <t>avtal-indek@itm.kth.se</t>
  </si>
  <si>
    <t>avtal-ipu@itm.kth.se</t>
  </si>
  <si>
    <t>avtal@itm.kth.se</t>
  </si>
  <si>
    <t>avtal-les@itm.kth.se</t>
  </si>
  <si>
    <t>avtal-mmk@itm.kth.se</t>
  </si>
  <si>
    <t>avtal-mse@itm.kth.se</t>
  </si>
  <si>
    <t>Visa mailadresser</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</si>
  <si>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</si>
  <si>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</si>
  <si>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</si>
  <si>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</si>
  <si>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</si>
  <si>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</si>
  <si>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</si>
  <si>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</si>
  <si>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</si>
  <si>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</si>
  <si>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</si>
  <si>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</si>
  <si>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</si>
  <si>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</si>
  <si>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</si>
  <si>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</si>
  <si>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</si>
  <si>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</si>
  <si>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</si>
  <si>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</si>
  <si>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</si>
  <si>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</si>
  <si>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</si>
  <si>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</si>
  <si>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</si>
  <si>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7110 WASP</t>
  </si>
  <si>
    <t>7120 WISE</t>
  </si>
  <si>
    <t>7130 WASP-HS</t>
  </si>
  <si>
    <t>75 STIFTELSER</t>
  </si>
  <si>
    <t>76 SSF</t>
  </si>
  <si>
    <t>80 ÖVRIGA PROJEKT</t>
  </si>
  <si>
    <t>9IMK</t>
  </si>
  <si>
    <t>9 Inst.sats MyndKap</t>
  </si>
  <si>
    <t>9IOVR</t>
  </si>
  <si>
    <t>9 Inst.sats ÖVRig</t>
  </si>
  <si>
    <t>9SMK</t>
  </si>
  <si>
    <t>9 Skolsats MyndKap</t>
  </si>
  <si>
    <t>9SOVR</t>
  </si>
  <si>
    <t>9 Skolsats ÖVRig</t>
  </si>
  <si>
    <t>9SSB</t>
  </si>
  <si>
    <t>9 Skolsats StartBidr</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</si>
  <si>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</si>
  <si>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</si>
  <si>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</si>
  <si>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</si>
  <si>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</si>
  <si>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</si>
  <si>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</si>
  <si>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</si>
  <si>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</si>
  <si>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</si>
  <si>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</si>
  <si>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</si>
  <si>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</si>
  <si>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</si>
  <si>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</si>
  <si>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</si>
  <si>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</si>
  <si>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</si>
  <si>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</si>
  <si>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</si>
  <si>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</si>
  <si>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</si>
  <si>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ITP01</t>
  </si>
  <si>
    <t>IT-delportfölj Administration</t>
  </si>
  <si>
    <t>ITP02</t>
  </si>
  <si>
    <t>IT-delportfölj Forskning</t>
  </si>
  <si>
    <t>ITP03</t>
  </si>
  <si>
    <t>IT-delportfölj Utbildning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</si>
  <si>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</si>
  <si>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</si>
  <si>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</si>
  <si>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</si>
  <si>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</si>
  <si>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</si>
  <si>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</si>
  <si>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</si>
  <si>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</si>
  <si>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</si>
  <si>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</si>
  <si>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</si>
  <si>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</si>
  <si>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</si>
  <si>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MKR</t>
  </si>
  <si>
    <t>MK Satsning Rektor</t>
  </si>
  <si>
    <t>MKS</t>
  </si>
  <si>
    <t>MK Satsning Skola</t>
  </si>
  <si>
    <t>OMKAP</t>
  </si>
  <si>
    <t>OMKAP Omfört mynd.kap fr stöd</t>
  </si>
  <si>
    <t>SASS</t>
  </si>
  <si>
    <t>Studieavgiftsskyldiga studenter</t>
  </si>
  <si>
    <t>SCL01</t>
  </si>
  <si>
    <t>Scilifelab National Infrastructure</t>
  </si>
  <si>
    <t>SCL02</t>
  </si>
  <si>
    <t>Scilifelab Drug Development</t>
  </si>
  <si>
    <t>SCL03</t>
  </si>
  <si>
    <t>Scilifelab Externa</t>
  </si>
  <si>
    <t>SCL04</t>
  </si>
  <si>
    <t>Scilifelab Pandemic</t>
  </si>
  <si>
    <t>SCL05</t>
  </si>
  <si>
    <t>Scilifelab DDLS</t>
  </si>
  <si>
    <t>SRA01</t>
  </si>
  <si>
    <t>SRA01 Energy</t>
  </si>
  <si>
    <t>SRA02</t>
  </si>
  <si>
    <t>SRA02 ICT</t>
  </si>
  <si>
    <t>SRA03</t>
  </si>
  <si>
    <t>SRA03 E-Science</t>
  </si>
  <si>
    <t>SRA04</t>
  </si>
  <si>
    <t>SRA04 Transport</t>
  </si>
  <si>
    <t>SRA05</t>
  </si>
  <si>
    <t>SRA05 Produktion</t>
  </si>
  <si>
    <t>SRA06</t>
  </si>
  <si>
    <t>SRA06 SFO SciLifeLab</t>
  </si>
  <si>
    <t>SRA07</t>
  </si>
  <si>
    <t>SRA07 Cancer</t>
  </si>
  <si>
    <t>SRA08</t>
  </si>
  <si>
    <t>SRA08 Klimatmodeller, MERGE</t>
  </si>
  <si>
    <t>SRA09</t>
  </si>
  <si>
    <t>SRA09 Klimatmodeller 2, BBCCC</t>
  </si>
  <si>
    <t>SRA10</t>
  </si>
  <si>
    <t>SRA10 Neurovetenskap</t>
  </si>
  <si>
    <t>SRA11</t>
  </si>
  <si>
    <t>SRA11 Säkerhet och krisberedskap</t>
  </si>
  <si>
    <t>SSF01</t>
  </si>
  <si>
    <t>SSF01 PUSH SSF</t>
  </si>
  <si>
    <t>TFM21</t>
  </si>
  <si>
    <t>TFM21 Tillfälliga förstärkningsmedel  2021</t>
  </si>
  <si>
    <t>UM01</t>
  </si>
  <si>
    <t>EIT Urban Mobility</t>
  </si>
  <si>
    <t>VIN01</t>
  </si>
  <si>
    <t>BASE VINNOVA</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</si>
  <si>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</si>
  <si>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</si>
  <si>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</si>
  <si>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</si>
  <si>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</si>
  <si>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DETAIL</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</si>
  <si>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</si>
  <si>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</si>
  <si>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</si>
  <si>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</si>
  <si>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</si>
  <si>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</si>
  <si>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</si>
  <si>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</si>
  <si>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</si>
  <si>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</si>
  <si>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</si>
  <si>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</si>
  <si>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</si>
  <si>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</si>
  <si>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</si>
  <si>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</si>
  <si>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</si>
  <si>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</si>
  <si>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</si>
  <si>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</si>
  <si>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</si>
  <si>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</si>
  <si>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</si>
  <si>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</si>
  <si>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</si>
  <si>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</si>
  <si>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</si>
  <si>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</si>
  <si>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</si>
  <si>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</si>
  <si>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</si>
  <si>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</si>
  <si>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</si>
  <si>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</si>
  <si>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</si>
  <si>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</si>
  <si>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</si>
  <si>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</si>
  <si>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</si>
  <si>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BRÅ</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</si>
  <si>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</si>
  <si>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</si>
  <si>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</si>
  <si>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</si>
  <si>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</si>
  <si>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</si>
  <si>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</si>
  <si>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</si>
  <si>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</si>
  <si>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</si>
  <si>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</si>
  <si>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</si>
  <si>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</si>
  <si>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</si>
  <si>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Myndigheten för digital förvaltning</t>
  </si>
  <si>
    <t>DIGG</t>
  </si>
  <si>
    <t>Datainspektionen</t>
  </si>
  <si>
    <t>DIN</t>
  </si>
  <si>
    <t>Distansutbildningsmyndigheten</t>
  </si>
  <si>
    <t>DIST</t>
  </si>
  <si>
    <t>Djurskyddsmyndigheten</t>
  </si>
  <si>
    <t>DJUR</t>
  </si>
  <si>
    <t>Ombudsmannen mot etnisk diskriminering</t>
  </si>
  <si>
    <t>DO</t>
  </si>
  <si>
    <t>Domstolsverket/Sveriges Domstolar</t>
  </si>
  <si>
    <t>DOM</t>
  </si>
  <si>
    <t>Dummy- Bokförs ej manuellt, endast sista snurren</t>
  </si>
  <si>
    <t>DUMMY</t>
  </si>
  <si>
    <t>Ekobrottsmyndigheten</t>
  </si>
  <si>
    <t>EBM</t>
  </si>
  <si>
    <t>Exportkreditnämnden</t>
  </si>
  <si>
    <t>EKN</t>
  </si>
  <si>
    <t>Elsäkerhetsverket</t>
  </si>
  <si>
    <t>ELSA</t>
  </si>
  <si>
    <t>Energimarknadsinspektionen</t>
  </si>
  <si>
    <t>EMI</t>
  </si>
  <si>
    <t>Etikprövningsmyndigheten</t>
  </si>
  <si>
    <t>EPM</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</si>
  <si>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</si>
  <si>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</si>
  <si>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</si>
  <si>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</si>
  <si>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</si>
  <si>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</si>
  <si>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</si>
  <si>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</si>
  <si>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</si>
  <si>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</si>
  <si>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</si>
  <si>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</si>
  <si>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</si>
  <si>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</si>
  <si>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</si>
  <si>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</si>
  <si>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</si>
  <si>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</si>
  <si>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</si>
  <si>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</si>
  <si>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</si>
  <si>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</si>
  <si>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FORUM FÖR LEVANDE HISTORIA</t>
  </si>
  <si>
    <t>FLH</t>
  </si>
  <si>
    <t>Försvarsmakten</t>
  </si>
  <si>
    <t>FM</t>
  </si>
  <si>
    <t>Fastighetsmäklarinspektionen</t>
  </si>
  <si>
    <t>FMI</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</si>
  <si>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</si>
  <si>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</si>
  <si>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</si>
  <si>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</si>
  <si>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</si>
  <si>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</si>
  <si>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</si>
  <si>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</si>
  <si>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</si>
  <si>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</si>
  <si>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</si>
  <si>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</si>
  <si>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</si>
  <si>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</si>
  <si>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</si>
  <si>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</si>
  <si>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</si>
  <si>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</si>
  <si>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</si>
  <si>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</si>
  <si>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</si>
  <si>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</si>
  <si>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</si>
  <si>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</si>
  <si>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</si>
  <si>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</si>
  <si>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</si>
  <si>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</si>
  <si>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</si>
  <si>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</si>
  <si>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</si>
  <si>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</si>
  <si>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</si>
  <si>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</si>
  <si>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</si>
  <si>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</si>
  <si>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</si>
  <si>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</si>
  <si>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</si>
  <si>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</si>
  <si>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</si>
  <si>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</si>
  <si>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</si>
  <si>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</si>
  <si>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</si>
  <si>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</si>
  <si>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</si>
  <si>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</si>
  <si>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Hovstaterna</t>
  </si>
  <si>
    <t>HOV</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</si>
  <si>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</si>
  <si>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</si>
  <si>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</si>
  <si>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</si>
  <si>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</si>
  <si>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</si>
  <si>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</si>
  <si>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</si>
  <si>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</si>
  <si>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</si>
  <si>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</si>
  <si>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</si>
  <si>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</si>
  <si>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</si>
  <si>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</si>
  <si>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</si>
  <si>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</si>
  <si>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</si>
  <si>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</si>
  <si>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</si>
  <si>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</si>
  <si>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</si>
  <si>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</si>
  <si>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</si>
  <si>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</si>
  <si>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</si>
  <si>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</si>
  <si>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</si>
  <si>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</si>
  <si>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</si>
  <si>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</si>
  <si>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</si>
  <si>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Jämställdhetsmyndigheten</t>
  </si>
  <si>
    <t>JAMY</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</si>
  <si>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</si>
  <si>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</si>
  <si>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</si>
  <si>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</si>
  <si>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</si>
  <si>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</si>
  <si>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</si>
  <si>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</si>
  <si>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</si>
  <si>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</si>
  <si>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</si>
  <si>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</si>
  <si>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</si>
  <si>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</si>
  <si>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</si>
  <si>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</si>
  <si>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</si>
  <si>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</si>
  <si>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</si>
  <si>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</si>
  <si>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</si>
  <si>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</si>
  <si>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</si>
  <si>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</si>
  <si>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</si>
  <si>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</si>
  <si>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</si>
  <si>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</si>
  <si>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</si>
  <si>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</si>
  <si>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</si>
  <si>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</si>
  <si>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</si>
  <si>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</si>
  <si>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</si>
  <si>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</si>
  <si>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</si>
  <si>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</si>
  <si>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</si>
  <si>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</si>
  <si>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</si>
  <si>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</si>
  <si>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</si>
  <si>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</si>
  <si>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</si>
  <si>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</si>
  <si>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</si>
  <si>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</si>
  <si>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</si>
  <si>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</si>
  <si>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</si>
  <si>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</si>
  <si>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</si>
  <si>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</si>
  <si>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</si>
  <si>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</si>
  <si>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</si>
  <si>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</si>
  <si>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</si>
  <si>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</si>
  <si>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</si>
  <si>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</si>
  <si>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</si>
  <si>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</si>
  <si>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</si>
  <si>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</si>
  <si>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</si>
  <si>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</si>
  <si>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</si>
  <si>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</si>
  <si>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</si>
  <si>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</si>
  <si>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</si>
  <si>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</si>
  <si>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</si>
  <si>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</si>
  <si>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</si>
  <si>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</si>
  <si>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</si>
  <si>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</si>
  <si>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</si>
  <si>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</si>
  <si>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</si>
  <si>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</si>
  <si>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</si>
  <si>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</si>
  <si>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</si>
  <si>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</si>
  <si>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</si>
  <si>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</si>
  <si>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</si>
  <si>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</si>
  <si>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</si>
  <si>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</si>
  <si>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</si>
  <si>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</si>
  <si>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</si>
  <si>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</si>
  <si>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</si>
  <si>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</si>
  <si>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</si>
  <si>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</si>
  <si>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</si>
  <si>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</si>
  <si>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</si>
  <si>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</si>
  <si>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</si>
  <si>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</si>
  <si>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</si>
  <si>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</si>
  <si>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</si>
  <si>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</si>
  <si>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</si>
  <si>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</si>
  <si>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</si>
  <si>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</si>
  <si>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Malmö Universitet</t>
  </si>
  <si>
    <t>MAH</t>
  </si>
  <si>
    <t>Mälardalens högskola</t>
  </si>
  <si>
    <t>MDH</t>
  </si>
  <si>
    <t>Mälardalens universitet</t>
  </si>
  <si>
    <t>MDU</t>
  </si>
  <si>
    <t>Myndigheten för delaktighet</t>
  </si>
  <si>
    <t>MFD</t>
  </si>
  <si>
    <t>Mittuniversitetet</t>
  </si>
  <si>
    <t>MH</t>
  </si>
  <si>
    <t>Medlingsinstitutet</t>
  </si>
  <si>
    <t>MI</t>
  </si>
  <si>
    <t>Migrationsverket</t>
  </si>
  <si>
    <t>MIGR</t>
  </si>
  <si>
    <t>Moderna Museet</t>
  </si>
  <si>
    <t>MM</t>
  </si>
  <si>
    <t>Myndigheten för Sveriges nätuniversitet</t>
  </si>
  <si>
    <t>MNU</t>
  </si>
  <si>
    <t>Myndigheten för samhällsskydd &amp; beredskap</t>
  </si>
  <si>
    <t>MSB</t>
  </si>
  <si>
    <t>Myndigheten för skolutveckling</t>
  </si>
  <si>
    <t>MSU</t>
  </si>
  <si>
    <t>Myndigheten för tillgängliga medier</t>
  </si>
  <si>
    <t>MTM</t>
  </si>
  <si>
    <t>Myndigheten för tillväxtpolitiska utvärderingar &amp; analyser</t>
  </si>
  <si>
    <t>MTUA</t>
  </si>
  <si>
    <t>Myndigheten för arbetsmiljökunskap</t>
  </si>
  <si>
    <t>MYAK</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</si>
  <si>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</si>
  <si>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</si>
  <si>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</si>
  <si>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</si>
  <si>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</si>
  <si>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</si>
  <si>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</si>
  <si>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</si>
  <si>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</si>
  <si>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</si>
  <si>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</si>
  <si>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</si>
  <si>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</si>
  <si>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</si>
  <si>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</si>
  <si>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</si>
  <si>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</si>
  <si>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</si>
  <si>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</si>
  <si>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</si>
  <si>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</si>
  <si>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</si>
  <si>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</si>
  <si>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</si>
  <si>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Övriga myndigheter</t>
  </si>
  <si>
    <t>OVRI</t>
  </si>
  <si>
    <t>Pensionsmyndigheten</t>
  </si>
  <si>
    <t>PM</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</si>
  <si>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</si>
  <si>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</si>
  <si>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</si>
  <si>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</si>
  <si>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</si>
  <si>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</si>
  <si>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</si>
  <si>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</si>
  <si>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</si>
  <si>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</si>
  <si>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</si>
  <si>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</si>
  <si>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</si>
  <si>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</si>
  <si>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</si>
  <si>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</si>
  <si>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</si>
  <si>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</si>
  <si>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</si>
  <si>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</si>
  <si>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</si>
  <si>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</si>
  <si>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</si>
  <si>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</si>
  <si>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</si>
  <si>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</si>
  <si>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</si>
  <si>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</si>
  <si>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</si>
  <si>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</si>
  <si>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</si>
  <si>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</si>
  <si>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</si>
  <si>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</si>
  <si>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</si>
  <si>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</si>
  <si>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</si>
  <si>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</si>
  <si>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</si>
  <si>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</si>
  <si>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</si>
  <si>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</si>
  <si>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</si>
  <si>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</si>
  <si>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</si>
  <si>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</si>
  <si>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</si>
  <si>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</si>
  <si>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</si>
  <si>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</si>
  <si>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</si>
  <si>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</si>
  <si>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</si>
  <si>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</si>
  <si>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</si>
  <si>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</si>
  <si>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</si>
  <si>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</si>
  <si>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</si>
  <si>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</si>
  <si>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</si>
  <si>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</si>
  <si>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</si>
  <si>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</si>
  <si>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</si>
  <si>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</si>
  <si>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</si>
  <si>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</si>
  <si>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</si>
  <si>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</si>
  <si>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</si>
  <si>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</si>
  <si>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</si>
  <si>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</si>
  <si>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</si>
  <si>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</si>
  <si>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</si>
  <si>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</si>
  <si>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</si>
  <si>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</si>
  <si>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</si>
  <si>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</si>
  <si>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</si>
  <si>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</si>
  <si>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</si>
  <si>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</si>
  <si>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</si>
  <si>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</si>
  <si>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</si>
  <si>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</si>
  <si>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</si>
  <si>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</si>
  <si>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</si>
  <si>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</si>
  <si>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</si>
  <si>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</si>
  <si>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</si>
  <si>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</si>
  <si>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</si>
  <si>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</si>
  <si>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</si>
  <si>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</si>
  <si>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</si>
  <si>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</si>
  <si>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</si>
  <si>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</si>
  <si>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</si>
  <si>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</si>
  <si>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</si>
  <si>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</si>
  <si>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</si>
  <si>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</si>
  <si>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</si>
  <si>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</si>
  <si>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</si>
  <si>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</si>
  <si>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</si>
  <si>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</si>
  <si>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</si>
  <si>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</si>
  <si>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</si>
  <si>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</si>
  <si>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servicecenter</t>
  </si>
  <si>
    <t>SSC</t>
  </si>
  <si>
    <t>Statens maritima museer</t>
  </si>
  <si>
    <t>SSHM</t>
  </si>
  <si>
    <t>Statens strålskyddsinstitut</t>
  </si>
  <si>
    <t>SSI</t>
  </si>
  <si>
    <t>Statens skolinspektion</t>
  </si>
  <si>
    <t>SSIP</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</si>
  <si>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</si>
  <si>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</si>
  <si>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</si>
  <si>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</si>
  <si>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</si>
  <si>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</si>
  <si>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</si>
  <si>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</si>
  <si>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</si>
  <si>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</si>
  <si>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</si>
  <si>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</si>
  <si>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</si>
  <si>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</si>
  <si>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Skånes universitetssjukhus</t>
  </si>
  <si>
    <t>SUS</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</si>
  <si>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</si>
  <si>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</si>
  <si>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</si>
  <si>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</si>
  <si>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</si>
  <si>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</si>
  <si>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</si>
  <si>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</si>
  <si>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</si>
  <si>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</si>
  <si>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</si>
  <si>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</si>
  <si>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</si>
  <si>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</si>
  <si>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</si>
  <si>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</si>
  <si>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</si>
  <si>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</si>
  <si>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</si>
  <si>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</si>
  <si>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</si>
  <si>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</si>
  <si>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</si>
  <si>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</si>
  <si>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</si>
  <si>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</si>
  <si>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</si>
  <si>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</si>
  <si>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</si>
  <si>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</si>
  <si>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</si>
  <si>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</si>
  <si>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</si>
  <si>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</si>
  <si>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</si>
  <si>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</si>
  <si>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</si>
  <si>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</si>
  <si>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</si>
  <si>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</si>
  <si>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</si>
  <si>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</si>
  <si>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</si>
  <si>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</si>
  <si>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</si>
  <si>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</si>
  <si>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</si>
  <si>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</si>
  <si>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</si>
  <si>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</si>
  <si>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</si>
  <si>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</si>
  <si>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</si>
  <si>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</si>
  <si>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</si>
  <si>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</si>
  <si>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</si>
  <si>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</si>
  <si>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1010   Grundutbildning</t>
  </si>
  <si>
    <t>1021   Teknisk fakultet</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</si>
  <si>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</si>
  <si>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</si>
  <si>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</si>
  <si>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</si>
  <si>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</si>
  <si>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</si>
  <si>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</si>
  <si>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</si>
  <si>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</si>
  <si>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</si>
  <si>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</si>
  <si>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</si>
  <si>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</si>
  <si>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</si>
  <si>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</si>
  <si>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1709   Telia Company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</si>
  <si>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</si>
  <si>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</si>
  <si>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</si>
  <si>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</si>
  <si>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</si>
  <si>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</si>
  <si>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</si>
  <si>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</si>
  <si>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</si>
  <si>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</si>
  <si>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</si>
  <si>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</si>
  <si>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</si>
  <si>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</si>
  <si>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1726   Klimatpolitiska rådet</t>
  </si>
  <si>
    <t>1799   Övriga statliga bolag</t>
  </si>
  <si>
    <t>1800   Kammarkollegiet Arvsfondsdelegationen</t>
  </si>
  <si>
    <t>1801   Sankt Erik Investment AB</t>
  </si>
  <si>
    <t>1802   Trivector Traffic AB</t>
  </si>
  <si>
    <t>2000   AKZO NOBEL ADHESIVES AB</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</si>
  <si>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</si>
  <si>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</si>
  <si>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</si>
  <si>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</si>
  <si>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</si>
  <si>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</si>
  <si>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</si>
  <si>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</si>
  <si>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</si>
  <si>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</si>
  <si>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</si>
  <si>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</si>
  <si>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</si>
  <si>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</si>
  <si>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</si>
  <si>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</si>
  <si>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</si>
  <si>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</si>
  <si>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</si>
  <si>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</si>
  <si>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</si>
  <si>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</si>
  <si>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</si>
  <si>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</si>
  <si>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</si>
  <si>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</si>
  <si>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</si>
  <si>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</si>
  <si>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</si>
  <si>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</si>
  <si>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</si>
  <si>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2032   Billerud Sweden AB</t>
  </si>
  <si>
    <t>2033   Wallenius Marine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</si>
  <si>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</si>
  <si>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</si>
  <si>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</si>
  <si>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</si>
  <si>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</si>
  <si>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</si>
  <si>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</si>
  <si>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</si>
  <si>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</si>
  <si>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</si>
  <si>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</si>
  <si>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</si>
  <si>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</si>
  <si>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</si>
  <si>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</si>
  <si>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2049   Mäklarfirman Kupolen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</si>
  <si>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</si>
  <si>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</si>
  <si>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</si>
  <si>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</si>
  <si>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</si>
  <si>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</si>
  <si>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</si>
  <si>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</si>
  <si>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</si>
  <si>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</si>
  <si>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</si>
  <si>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</si>
  <si>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</si>
  <si>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</si>
  <si>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</si>
  <si>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</si>
  <si>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</si>
  <si>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</si>
  <si>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</si>
  <si>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</si>
  <si>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2070   Volvo Car AB</t>
  </si>
  <si>
    <t>2071   RISE Research Institutes of Sweden AB</t>
  </si>
  <si>
    <t>2072   Fagerhult, AB</t>
  </si>
  <si>
    <t>2073   Meva Energy AB</t>
  </si>
  <si>
    <t>2074   Fastighets AB Balder</t>
  </si>
  <si>
    <t>2075   SHL Group AB</t>
  </si>
  <si>
    <t>2076   FB Industri Holding AB,</t>
  </si>
  <si>
    <t>2077   Finnveden AB</t>
  </si>
  <si>
    <t>2078   Fjällräven AB</t>
  </si>
  <si>
    <t>2079   Cellcolabs AB</t>
  </si>
  <si>
    <t>2080   Limes audio AB</t>
  </si>
  <si>
    <t>2081   Frontec AB</t>
  </si>
  <si>
    <t>2082   Swedbank</t>
  </si>
  <si>
    <t>2083   Gambro AB</t>
  </si>
  <si>
    <t>2084   Din Bil AB</t>
  </si>
  <si>
    <t>2085   Getinge Industrier AB</t>
  </si>
  <si>
    <t>2086   Fortum Sverige AB</t>
  </si>
  <si>
    <t>2087   Torget fastighetsförmedling i Mjölby AB</t>
  </si>
  <si>
    <t>2088   Blykalla AB</t>
  </si>
  <si>
    <t>2089   Karl-Erik Önnesjös Stiftelse</t>
  </si>
  <si>
    <t>2090   Graningeverkens AB</t>
  </si>
  <si>
    <t>2091   Graphium AB</t>
  </si>
  <si>
    <t>2092   Gränges AB</t>
  </si>
  <si>
    <t>2093   Guide Konsult Sthlm AB</t>
  </si>
  <si>
    <t>2094   Gunnebo AB</t>
  </si>
  <si>
    <t>2095   LARA Diagnostic AB</t>
  </si>
  <si>
    <t>2096   Hagströmer &amp; Qviberg AB</t>
  </si>
  <si>
    <t>2097   Haldex AB</t>
  </si>
  <si>
    <t>2098   Handelsbanken Hypotek AB pr</t>
  </si>
  <si>
    <t>2099   Havsfrun, AB</t>
  </si>
  <si>
    <t>2100   Heba Fastighets AB</t>
  </si>
  <si>
    <t>2101   AB Helsingborgshem</t>
  </si>
  <si>
    <t>2102   Hennes &amp; Mauritz AB</t>
  </si>
  <si>
    <t>2103   Hexagon AB</t>
  </si>
  <si>
    <t>2104   HL Display AB</t>
  </si>
  <si>
    <t>2105   HOIST INTERNATIONAL AB .</t>
  </si>
  <si>
    <t>2106   Hufvudstaden AB</t>
  </si>
  <si>
    <t>2107   Humlegården Fastigheter AB</t>
  </si>
  <si>
    <t>2108   Höganäs AB</t>
  </si>
  <si>
    <t>2109   IBS AB</t>
  </si>
  <si>
    <t>2110   Alleima Tube AB</t>
  </si>
  <si>
    <t>2111   Industrial and Financial System AB</t>
  </si>
  <si>
    <t>2112   Industrivärden, AB</t>
  </si>
  <si>
    <t>2113   Nordic Brass Gusum AB</t>
  </si>
  <si>
    <t>2114   FineCellOx AB</t>
  </si>
  <si>
    <t>2115   Avatar Logistics AB</t>
  </si>
  <si>
    <t>2116   Investor AB</t>
  </si>
  <si>
    <t>2117   CSW Therapeutics AB</t>
  </si>
  <si>
    <t>2118   MMT Sweden AB</t>
  </si>
  <si>
    <t>2119   GREEN 14 AB</t>
  </si>
  <si>
    <t>2120   Jacobson &amp; Widmark, AB</t>
  </si>
  <si>
    <t>2121   JM Byggnads- och Fastighetsab.</t>
  </si>
  <si>
    <t>2122   Brummer &amp; Partners AB</t>
  </si>
  <si>
    <t>2123   DeLaval International AB</t>
  </si>
  <si>
    <t>2124   Avidicare AB</t>
  </si>
  <si>
    <t>2125   Karlshamns AB</t>
  </si>
  <si>
    <t>2126   Karo Bio AB,</t>
  </si>
  <si>
    <t>2127   HYBRIT Development AB</t>
  </si>
  <si>
    <t>2128   Statistikfrämjandet</t>
  </si>
  <si>
    <t>2129   Kjessler &amp; Mannerstråle AB</t>
  </si>
  <si>
    <t>2130   Westhem fastighetsmäklare AB</t>
  </si>
  <si>
    <t>2131   Kvaerner ASA</t>
  </si>
  <si>
    <t>2132   SCANIA CV AB</t>
  </si>
  <si>
    <t>2133   Midroc Automation AB</t>
  </si>
  <si>
    <t>2134   Calmark Sweden AB</t>
  </si>
  <si>
    <t>2135   Mercene Labs AB</t>
  </si>
  <si>
    <t>2136   Lindab AB</t>
  </si>
  <si>
    <t>2137   Cellutech AB</t>
  </si>
  <si>
    <t>2138   Dyenamo AB</t>
  </si>
  <si>
    <t>2139   Lundbergföretagen AB, L E</t>
  </si>
  <si>
    <t>2140   Ecohelix AB</t>
  </si>
  <si>
    <t>2141   JonDeTech AB</t>
  </si>
  <si>
    <t>2142   Polymer Factory AB</t>
  </si>
  <si>
    <t>2143   Enginzyme AB</t>
  </si>
  <si>
    <t>2144   Mandator AB</t>
  </si>
  <si>
    <t>2145   C-Green Technology AB</t>
  </si>
  <si>
    <t>2146   HiMat Engineering AB</t>
  </si>
  <si>
    <t>2147   Begripsam AB</t>
  </si>
  <si>
    <t>2148   LetsNano AB</t>
  </si>
  <si>
    <t>2149   Medi Team Dentalutveckling i Gbg AB</t>
  </si>
  <si>
    <t>2150   Medivir AB</t>
  </si>
  <si>
    <t>2151   Midway Holding AB</t>
  </si>
  <si>
    <t>2152   Mo och Domsjö AB</t>
  </si>
  <si>
    <t>2153   Modul 1 Data AB</t>
  </si>
  <si>
    <t>2154   Samhällsbyggarna i Sverige AB</t>
  </si>
  <si>
    <t>2155   MSC Konsult AB</t>
  </si>
  <si>
    <t>2156   Ascatron AB</t>
  </si>
  <si>
    <t>2157   Kiselkarbid i Stockholm AB</t>
  </si>
  <si>
    <t>2158   Munters AB</t>
  </si>
  <si>
    <t>2159   Johan Movingers Gymnasium</t>
  </si>
  <si>
    <t>2160   N&amp;T Argonaut AB</t>
  </si>
  <si>
    <t>2161   NCC AB</t>
  </si>
  <si>
    <t>2162   Nefab AB</t>
  </si>
  <si>
    <t>2163   Montessori förskolan</t>
  </si>
  <si>
    <t>2164   Salipro Biotech AB</t>
  </si>
  <si>
    <t>2165   Lunaskolan östra gymnasium</t>
  </si>
  <si>
    <t>2166   NIBE AB</t>
  </si>
  <si>
    <t>2167   Fryshuset</t>
  </si>
  <si>
    <t>2168   Nobel Biocare AB</t>
  </si>
  <si>
    <t>2169   Nokia AB, Oy SDB</t>
  </si>
  <si>
    <t>2170   Nolato AB</t>
  </si>
  <si>
    <t>2171   Nordbanken Holding AB</t>
  </si>
  <si>
    <t>2172   Verdant Chemical Technologies AB</t>
  </si>
  <si>
    <t>2173   THS Näringsliv</t>
  </si>
  <si>
    <t>2174   Norsk Hydro ASA SDB</t>
  </si>
  <si>
    <t>2175   Järna Friskola AB</t>
  </si>
  <si>
    <t>2176   NCC SVERIGE AB</t>
  </si>
  <si>
    <t>2177   Pure Treatment International AB</t>
  </si>
  <si>
    <t>2178   Rikshem AB</t>
  </si>
  <si>
    <t>2179   Wilhelm AB</t>
  </si>
  <si>
    <t>2180   ORESA Ventures S.A SDB</t>
  </si>
  <si>
    <t>2181   Fastighets AB L E Lundberg</t>
  </si>
  <si>
    <t>2182   SCA Forest Products AB</t>
  </si>
  <si>
    <t>2183   FS Dynamics Sweden AB</t>
  </si>
  <si>
    <t>2184   Adaptive Simulations Sweden AB</t>
  </si>
  <si>
    <t>2185   PEAB AB</t>
  </si>
  <si>
    <t>2186   Perstorp AB</t>
  </si>
  <si>
    <t>2187   Pharmacia &amp; Upjohn, Inc. SDB</t>
  </si>
  <si>
    <t>2188   Piren AB</t>
  </si>
  <si>
    <t>2189   Obos Sverige AB</t>
  </si>
  <si>
    <t>2190   Stockholms stadshus AB</t>
  </si>
  <si>
    <t>2191   Prevas AB</t>
  </si>
  <si>
    <t>2192   More 10 AB</t>
  </si>
  <si>
    <t>2193   Irnova AB</t>
  </si>
  <si>
    <t>2194   NOVATRON FUSION GROUP AB</t>
  </si>
  <si>
    <t>2195   Bo-Partner i Västerås AB</t>
  </si>
  <si>
    <t>2196   Protect Datasäkerhet AB</t>
  </si>
  <si>
    <t>2197   Tecke overseas Sverige filial</t>
  </si>
  <si>
    <t>2198   Cellprotect Nordic Pharmaceuticals AB</t>
  </si>
  <si>
    <t>2199   BITEAM AB</t>
  </si>
  <si>
    <t>2200   Realia Fastighets AB</t>
  </si>
  <si>
    <t>2201   Valneva Sweden AB</t>
  </si>
  <si>
    <t>2202   Swedish Orphan Biovitrum AB (publ)</t>
  </si>
  <si>
    <t>2203   Cobra Biologics AB</t>
  </si>
  <si>
    <t>2204   Ortala AB</t>
  </si>
  <si>
    <t>2205   SAAB AB</t>
  </si>
  <si>
    <t>2206   Saint-Gobain, Compagnie de</t>
  </si>
  <si>
    <t>2207   Spinn-Y AB</t>
  </si>
  <si>
    <t>2208   Sandvik AB</t>
  </si>
  <si>
    <t>2209   Sardus, AB</t>
  </si>
  <si>
    <t>2210   SAS Sverige AB</t>
  </si>
  <si>
    <t>2211   Scancem AB</t>
  </si>
  <si>
    <t>2212   Scandiaconsult AB</t>
  </si>
  <si>
    <t>2213   Scandic Hotels AB</t>
  </si>
  <si>
    <t>2214   Beactica AB</t>
  </si>
  <si>
    <t>2215   SCANIA AB</t>
  </si>
  <si>
    <t>2216   Scribona AB</t>
  </si>
  <si>
    <t>2217   Seco Tools AB</t>
  </si>
  <si>
    <t>2218   Securitas AB</t>
  </si>
  <si>
    <t>2219   Segerström &amp; Svensson, AB</t>
  </si>
  <si>
    <t>2220   Semcon AB</t>
  </si>
  <si>
    <t>2221   Senea AB</t>
  </si>
  <si>
    <t>2222   STOCKHOLMSKONSULTERNA AB</t>
  </si>
  <si>
    <t>2223   Sigma AB</t>
  </si>
  <si>
    <t>2224   SinterCast AB</t>
  </si>
  <si>
    <t>2225   Skandia Försäkringsab</t>
  </si>
  <si>
    <t>2226   Skandigen AB</t>
  </si>
  <si>
    <t>2227   Skandinaviska Enskilda Banken</t>
  </si>
  <si>
    <t>2228   Skanska AB</t>
  </si>
  <si>
    <t>2229   SKF, AB</t>
  </si>
  <si>
    <t>2230   Oncopeptides</t>
  </si>
  <si>
    <t>2231   Malmöhus Mäklarna Aktiebolag</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</si>
  <si>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</si>
  <si>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</si>
  <si>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</si>
  <si>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</si>
  <si>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</si>
  <si>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</si>
  <si>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</si>
  <si>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</si>
  <si>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</si>
  <si>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</si>
  <si>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</si>
  <si>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2243   Liljeholmen förmedling Ab</t>
  </si>
  <si>
    <t>2244   BorgWarner Sweden AB</t>
  </si>
  <si>
    <t>2245   Sydkraft AB</t>
  </si>
  <si>
    <t>2246   Acturum Real Estate AB</t>
  </si>
  <si>
    <t>2247   Bobutik Södermalm AB</t>
  </si>
  <si>
    <t>2248   Memco Tehnologies AB</t>
  </si>
  <si>
    <t>2249   Crop Tailor AB</t>
  </si>
  <si>
    <t>2250   ELYPTA AB</t>
  </si>
  <si>
    <t>2251   STRONGHOLD INVEST AB</t>
  </si>
  <si>
    <t>2252   Trelleborg AB</t>
  </si>
  <si>
    <t>2253   STHLMS HANDELSKAMMARES SERV AB</t>
  </si>
  <si>
    <t>2254   Capylyzer AB</t>
  </si>
  <si>
    <t>2255   Telia Sverige AB</t>
  </si>
  <si>
    <t>2256   Nouryon Pulp and Performance Chemicals AB</t>
  </si>
  <si>
    <t>2257   TV4 AB</t>
  </si>
  <si>
    <t>2258   Wallenstam AB</t>
  </si>
  <si>
    <t>2259   Modus Therapeutics AB</t>
  </si>
  <si>
    <t>2260   Wedins Norden AB</t>
  </si>
  <si>
    <t>2261   Westergyllen, AB</t>
  </si>
  <si>
    <t>2262   IDEACTION TOOLSPACE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</si>
  <si>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</si>
  <si>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</si>
  <si>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</si>
  <si>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</si>
  <si>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</si>
  <si>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</si>
  <si>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</si>
  <si>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</si>
  <si>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</si>
  <si>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</si>
  <si>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</si>
  <si>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</si>
  <si>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</si>
  <si>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</si>
  <si>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</si>
  <si>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</si>
  <si>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</si>
  <si>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</si>
  <si>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</si>
  <si>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</si>
  <si>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</si>
  <si>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</si>
  <si>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</si>
  <si>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2286   Företagsekonomiska institutet 1888 AB</t>
  </si>
  <si>
    <t>2287   Ångpanneföreningens Forskningsstiftelse</t>
  </si>
  <si>
    <t>2288   Electron Crosslinking AB</t>
  </si>
  <si>
    <t>2289   Aerotech Telub</t>
  </si>
  <si>
    <t>2290   Sveriges Tågoperatörer Service AB</t>
  </si>
  <si>
    <t>2291   Resolo AB</t>
  </si>
  <si>
    <t>2292   Nordisk Elkraftteknik AB</t>
  </si>
  <si>
    <t>2294   Origo Arkitekters Forskningsstiftelse</t>
  </si>
  <si>
    <t>2295   The Interactive Institute AB</t>
  </si>
  <si>
    <t>2296   Nordic PolariStar AB</t>
  </si>
  <si>
    <t>2297   Gerhard von Hofstens Stiftelse för Metallurgisk Forskning</t>
  </si>
  <si>
    <t>2298   Bertebos Stiftelse</t>
  </si>
  <si>
    <t>2299   Karl Engvers stiftelse</t>
  </si>
  <si>
    <t>2300   Biomedical Bonding AB</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</si>
  <si>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</si>
  <si>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</si>
  <si>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</si>
  <si>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</si>
  <si>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</si>
  <si>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</si>
  <si>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</si>
  <si>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</si>
  <si>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</si>
  <si>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</si>
  <si>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</si>
  <si>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</si>
  <si>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</si>
  <si>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</si>
  <si>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</si>
  <si>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</si>
  <si>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</si>
  <si>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</si>
  <si>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</si>
  <si>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</si>
  <si>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</si>
  <si>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</si>
  <si>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</si>
  <si>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</si>
  <si>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</si>
  <si>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</si>
  <si>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</si>
  <si>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</si>
  <si>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</si>
  <si>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</si>
  <si>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</si>
  <si>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</si>
  <si>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</si>
  <si>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</si>
  <si>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</si>
  <si>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</si>
  <si>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</si>
  <si>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</si>
  <si>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</si>
  <si>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2342   RISE Acreo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</si>
  <si>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</si>
  <si>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</si>
  <si>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</si>
  <si>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</si>
  <si>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</si>
  <si>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</si>
  <si>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</si>
  <si>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</si>
  <si>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</si>
  <si>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</si>
  <si>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</si>
  <si>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</si>
  <si>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</si>
  <si>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</si>
  <si>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</si>
  <si>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</si>
  <si>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</si>
  <si>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</si>
  <si>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</si>
  <si>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</si>
  <si>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</si>
  <si>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</si>
  <si>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</si>
  <si>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</si>
  <si>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</si>
  <si>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</si>
  <si>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</si>
  <si>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</si>
  <si>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</si>
  <si>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</si>
  <si>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</si>
  <si>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</si>
  <si>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</si>
  <si>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</si>
  <si>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</si>
  <si>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</si>
  <si>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</si>
  <si>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</si>
  <si>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</si>
  <si>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</si>
  <si>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</si>
  <si>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</si>
  <si>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</si>
  <si>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</si>
  <si>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</si>
  <si>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</si>
  <si>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</si>
  <si>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</si>
  <si>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</si>
  <si>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</si>
  <si>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</si>
  <si>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</si>
  <si>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2396   SPÄDBARNSFONDEN</t>
  </si>
  <si>
    <t>2397   Botniabanan AB</t>
  </si>
  <si>
    <t>2398   Icke-statlig finansiär vid bokslut</t>
  </si>
  <si>
    <t>2399   Övriga företag (max 100 kkr)</t>
  </si>
  <si>
    <t>2400   OHB Sweden AB</t>
  </si>
  <si>
    <t>2401   Pyrosequencing AB</t>
  </si>
  <si>
    <t>2402   Kinnarps AB</t>
  </si>
  <si>
    <t>2403   St Erik Försäkring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</si>
  <si>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</si>
  <si>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</si>
  <si>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</si>
  <si>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</si>
  <si>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</si>
  <si>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</si>
  <si>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</si>
  <si>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</si>
  <si>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</si>
  <si>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</si>
  <si>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</si>
  <si>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2415   SEVER Pharma Solutions</t>
  </si>
  <si>
    <t>2416   Renasens AB</t>
  </si>
  <si>
    <t>2417   North Biologics</t>
  </si>
  <si>
    <t>2418   Dataföreningen i Sverige AB</t>
  </si>
  <si>
    <t>2419   Dell AB</t>
  </si>
  <si>
    <t>2420   Fortum AB</t>
  </si>
  <si>
    <t>2421   GN Resound AB</t>
  </si>
  <si>
    <t>2422   Nyctea Technologies AB</t>
  </si>
  <si>
    <t>2423   Nordberg Medical AB</t>
  </si>
  <si>
    <t>2424   SNC Lavalin</t>
  </si>
  <si>
    <t>2425   IVT Industrier AB</t>
  </si>
  <si>
    <t>2426   Angus Eye AB</t>
  </si>
  <si>
    <t>2427   Snowclean AB</t>
  </si>
  <si>
    <t>2428   IMG Play</t>
  </si>
  <si>
    <t>2429   Svensk fjärrvärme AB</t>
  </si>
  <si>
    <t>2430   Cellevate AB</t>
  </si>
  <si>
    <t>2431   Tyrens AB</t>
  </si>
  <si>
    <t>2432   Uddeholms AB</t>
  </si>
  <si>
    <t>2433   Westinghouse Electric Sweden AB</t>
  </si>
  <si>
    <t>2434   MARKLUND MÄKLERI AB</t>
  </si>
  <si>
    <t>2435   XAARJET AB</t>
  </si>
  <si>
    <t>2436   XZERO AB</t>
  </si>
  <si>
    <t>2437   SWEREA SICOMP AB</t>
  </si>
  <si>
    <t>2438   Tele2 Sverige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</si>
  <si>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</si>
  <si>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</si>
  <si>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</si>
  <si>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</si>
  <si>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</si>
  <si>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</si>
  <si>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</si>
  <si>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</si>
  <si>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</si>
  <si>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</si>
  <si>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</si>
  <si>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</si>
  <si>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</si>
  <si>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</si>
  <si>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2453   AB Sandvik Coromant</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</si>
  <si>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</si>
  <si>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</si>
  <si>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</si>
  <si>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</si>
  <si>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</si>
  <si>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</si>
  <si>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</si>
  <si>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</si>
  <si>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</si>
  <si>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</si>
  <si>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</si>
  <si>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</si>
  <si>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</si>
  <si>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</si>
  <si>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2468   Bergets Ro fastighetsförmedling</t>
  </si>
  <si>
    <t>2469   Bonnier AB</t>
  </si>
  <si>
    <t>2470   Tidningsutgivarna (TU Service)</t>
  </si>
  <si>
    <t>2471   Picovitro AB</t>
  </si>
  <si>
    <t>2472   Swenox AB</t>
  </si>
  <si>
    <t>2473   Sting Networks AB</t>
  </si>
  <si>
    <t>2474   Properties &amp; Partners Nkpg AB</t>
  </si>
  <si>
    <t>2475   Thermo-Calc Software</t>
  </si>
  <si>
    <t>2476   Outokumpu</t>
  </si>
  <si>
    <t>2477   Erasteel AB</t>
  </si>
  <si>
    <t>2478   Korrosions-&amp; Metallforskningsinstitutet</t>
  </si>
  <si>
    <t>2479   Xtractor Interactive AB</t>
  </si>
  <si>
    <t>2480   MYFC AB</t>
  </si>
  <si>
    <t>2481   Svafo AB</t>
  </si>
  <si>
    <t>2482   SWECAST AB</t>
  </si>
  <si>
    <t>2483   IOTBRIDGE AB</t>
  </si>
  <si>
    <t>2484   Sweden Meetx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</si>
  <si>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</si>
  <si>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</si>
  <si>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</si>
  <si>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</si>
  <si>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</si>
  <si>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</si>
  <si>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</si>
  <si>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</si>
  <si>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2493   Frontgrade Gaisler AB</t>
  </si>
  <si>
    <t>2494   The MathWorks AB</t>
  </si>
  <si>
    <t>2495   Sapa Technology</t>
  </si>
  <si>
    <t>2496   Stena Miljöteknik AB</t>
  </si>
  <si>
    <t>2497   Fiber Optic Valley AB</t>
  </si>
  <si>
    <t>2498   Siemens Industrial Turbomachenery AB</t>
  </si>
  <si>
    <t>2499   BAE SYSTEMS HÄGGLUNDS AB</t>
  </si>
  <si>
    <t>2500   Konferens</t>
  </si>
  <si>
    <t>2501   KTH Hallen AB</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</si>
  <si>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</si>
  <si>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</si>
  <si>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</si>
  <si>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</si>
  <si>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</si>
  <si>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</si>
  <si>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</si>
  <si>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</si>
  <si>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</si>
  <si>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2511   Saab Dynamics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</si>
  <si>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</si>
  <si>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</si>
  <si>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</si>
  <si>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</si>
  <si>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</si>
  <si>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</si>
  <si>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</si>
  <si>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</si>
  <si>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</si>
  <si>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2521   CELLUFY AB</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</si>
  <si>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</si>
  <si>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</si>
  <si>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</si>
  <si>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</si>
  <si>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</si>
  <si>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</si>
  <si>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</si>
  <si>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</si>
  <si>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</si>
  <si>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</si>
  <si>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</si>
  <si>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</si>
  <si>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</si>
  <si>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</si>
  <si>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</si>
  <si>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</si>
  <si>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</si>
  <si>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</si>
  <si>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</si>
  <si>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</si>
  <si>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</si>
  <si>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2543   ALSTOM RAIL SWEDEN AB</t>
  </si>
  <si>
    <t>2544   SAFT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</si>
  <si>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</si>
  <si>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</si>
  <si>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</si>
  <si>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</si>
  <si>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</si>
  <si>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</si>
  <si>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</si>
  <si>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</si>
  <si>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</si>
  <si>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</si>
  <si>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</si>
  <si>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</si>
  <si>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</si>
  <si>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</si>
  <si>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</si>
  <si>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</si>
  <si>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</si>
  <si>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</si>
  <si>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</si>
  <si>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</si>
  <si>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</si>
  <si>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</si>
  <si>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</si>
  <si>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</si>
  <si>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</si>
  <si>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</si>
  <si>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</si>
  <si>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</si>
  <si>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</si>
  <si>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</si>
  <si>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</si>
  <si>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</si>
  <si>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</si>
  <si>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</si>
  <si>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</si>
  <si>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</si>
  <si>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</si>
  <si>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</si>
  <si>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</si>
  <si>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</si>
  <si>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</si>
  <si>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</si>
  <si>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</si>
  <si>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</si>
  <si>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</si>
  <si>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</si>
  <si>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</si>
  <si>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</si>
  <si>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</si>
  <si>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</si>
  <si>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</si>
  <si>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</si>
  <si>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</si>
  <si>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</si>
  <si>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</si>
  <si>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</si>
  <si>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</si>
  <si>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</si>
  <si>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2603   Swerim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</si>
  <si>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</si>
  <si>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</si>
  <si>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</si>
  <si>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</si>
  <si>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</si>
  <si>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</si>
  <si>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</si>
  <si>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</si>
  <si>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</si>
  <si>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</si>
  <si>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</si>
  <si>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</si>
  <si>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2616   Epiroc Drilling Tools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</si>
  <si>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</si>
  <si>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</si>
  <si>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</si>
  <si>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</si>
  <si>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</si>
  <si>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</si>
  <si>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</si>
  <si>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</si>
  <si>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</si>
  <si>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</si>
  <si>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</si>
  <si>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</si>
  <si>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</si>
  <si>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</si>
  <si>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</si>
  <si>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</si>
  <si>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</si>
  <si>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</si>
  <si>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</si>
  <si>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</si>
  <si>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</si>
  <si>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</si>
  <si>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</si>
  <si>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</si>
  <si>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</si>
  <si>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</si>
  <si>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</si>
  <si>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</si>
  <si>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</si>
  <si>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</si>
  <si>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</si>
  <si>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</si>
  <si>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</si>
  <si>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</si>
  <si>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</si>
  <si>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</si>
  <si>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</si>
  <si>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</si>
  <si>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</si>
  <si>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</si>
  <si>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</si>
  <si>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</si>
  <si>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</si>
  <si>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</si>
  <si>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</si>
  <si>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</si>
  <si>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</si>
  <si>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</si>
  <si>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</si>
  <si>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</si>
  <si>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</si>
  <si>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</si>
  <si>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</si>
  <si>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</si>
  <si>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</si>
  <si>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</si>
  <si>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</si>
  <si>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</si>
  <si>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</si>
  <si>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</si>
  <si>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</si>
  <si>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</si>
  <si>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</si>
  <si>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</si>
  <si>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</si>
  <si>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</si>
  <si>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</si>
  <si>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</si>
  <si>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</si>
  <si>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</si>
  <si>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</si>
  <si>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</si>
  <si>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</si>
  <si>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</si>
  <si>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</si>
  <si>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</si>
  <si>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</si>
  <si>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</si>
  <si>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</si>
  <si>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</si>
  <si>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</si>
  <si>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</si>
  <si>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</si>
  <si>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</si>
  <si>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2702   3nine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</si>
  <si>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</si>
  <si>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</si>
  <si>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</si>
  <si>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</si>
  <si>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</si>
  <si>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</si>
  <si>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</si>
  <si>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</si>
  <si>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</si>
  <si>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</si>
  <si>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</si>
  <si>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</si>
  <si>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</si>
  <si>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</si>
  <si>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</si>
  <si>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</si>
  <si>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</si>
  <si>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</si>
  <si>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2722   Flir systems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</si>
  <si>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</si>
  <si>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</si>
  <si>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</si>
  <si>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</si>
  <si>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</si>
  <si>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</si>
  <si>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</si>
  <si>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</si>
  <si>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</si>
  <si>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</si>
  <si>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</si>
  <si>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</si>
  <si>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</si>
  <si>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</si>
  <si>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</si>
  <si>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</si>
  <si>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</si>
  <si>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</si>
  <si>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</si>
  <si>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</si>
  <si>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</si>
  <si>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</si>
  <si>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</si>
  <si>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</si>
  <si>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</si>
  <si>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</si>
  <si>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</si>
  <si>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</si>
  <si>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</si>
  <si>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</si>
  <si>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</si>
  <si>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</si>
  <si>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</si>
  <si>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</si>
  <si>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</si>
  <si>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</si>
  <si>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</si>
  <si>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</si>
  <si>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</si>
  <si>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</si>
  <si>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</si>
  <si>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</si>
  <si>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</si>
  <si>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</si>
  <si>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</si>
  <si>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</si>
  <si>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2769   INTERMODULATION PRODUCTS AB</t>
  </si>
  <si>
    <t>2770   LIFE Academy</t>
  </si>
  <si>
    <t>2771   Business Sweden</t>
  </si>
  <si>
    <t>2772   Axel tielmans minnesfond</t>
  </si>
  <si>
    <t>2773   SEB</t>
  </si>
  <si>
    <t>2774   Unik resurs i Sverige AB</t>
  </si>
  <si>
    <t>2775   STOCKHOLM INNOVATION &amp; GROWTH AB, STING</t>
  </si>
  <si>
    <t>2776   Stiftelsen Fredrik Bachmans minnesfond</t>
  </si>
  <si>
    <t>2777   Energiforsk AB</t>
  </si>
  <si>
    <t>2778   Stockholms Byggnadsförening (SBF)</t>
  </si>
  <si>
    <t>2779   Hydroyal AB</t>
  </si>
  <si>
    <t>2780   Alligator Bioscience AB</t>
  </si>
  <si>
    <t>2781   Geomind</t>
  </si>
  <si>
    <t>2782   MKB fastighets AB</t>
  </si>
  <si>
    <t>2783   Axcentua Pharmaceuticals AB</t>
  </si>
  <si>
    <t>2784   Labino AB</t>
  </si>
  <si>
    <t>2785   Innovation Leadership Group Stockholm AB</t>
  </si>
  <si>
    <t>2786   LocalLife Sweden AB</t>
  </si>
  <si>
    <t>2788   SenseAir AB</t>
  </si>
  <si>
    <t>2789   Google Sweden AB</t>
  </si>
  <si>
    <t>2790   European Spallation Source ERIC</t>
  </si>
  <si>
    <t>2791   RESELO AB</t>
  </si>
  <si>
    <t>2792   Bioincendia AB</t>
  </si>
  <si>
    <t>2793   SAAB Kockums AB</t>
  </si>
  <si>
    <t>2794   Einar Mattson Projekt AB</t>
  </si>
  <si>
    <t>2795   OptoNova Sweden AB</t>
  </si>
  <si>
    <t>2796   STRI AB</t>
  </si>
  <si>
    <t>2797   Innovatum AB</t>
  </si>
  <si>
    <t>2798   Rosersberg Utvecklings AB (RUAB)</t>
  </si>
  <si>
    <t>2799   Bright Materia AB</t>
  </si>
  <si>
    <t>2800   Cparta Cyber Defense AB</t>
  </si>
  <si>
    <t>2801   Olink Proteomics AB</t>
  </si>
  <si>
    <t>2802   SSAB Technology AB</t>
  </si>
  <si>
    <t>2803   Metrohm Nordic AB</t>
  </si>
  <si>
    <t>2804   DEKRA INDUSTRIAL AB</t>
  </si>
  <si>
    <t>2805   Byggstandardiseringen (BST)</t>
  </si>
  <si>
    <t>2806   Exportrådet</t>
  </si>
  <si>
    <t>2807   BIM Kemi Sweden AB</t>
  </si>
  <si>
    <t>2808   Sveriges stärkelseproducenter</t>
  </si>
  <si>
    <t>2809   Partsrådet ( fd utvecklingsrådet)</t>
  </si>
  <si>
    <t>2810   Elforsk AB</t>
  </si>
  <si>
    <t>2811   Ålands landskapsregering</t>
  </si>
  <si>
    <t>2812   Sophiahemmet AB</t>
  </si>
  <si>
    <t>2813   Lidl</t>
  </si>
  <si>
    <t>2814   Kvadrat Linköping AB</t>
  </si>
  <si>
    <t>2815   Grus- och Makadamföreningen</t>
  </si>
  <si>
    <t>2816   Leax Group AB</t>
  </si>
  <si>
    <t>2817   SEKAB BIOFUELS &amp; CHEMICALS AB</t>
  </si>
  <si>
    <t>2818   Bluewater Innovations AB</t>
  </si>
  <si>
    <t>2819   MMM Management Advice AB</t>
  </si>
  <si>
    <t>2820   Jernkontoret</t>
  </si>
  <si>
    <t>2821   LEAX Quality AB</t>
  </si>
  <si>
    <t>2822   Capitainer AB</t>
  </si>
  <si>
    <t>2823   Dellner Couplers AB</t>
  </si>
  <si>
    <t>2824   CSC- IT Center for Sciense LTD</t>
  </si>
  <si>
    <t>2825   SABO</t>
  </si>
  <si>
    <t>2826   SBUF Sv Byggbranschens utvecklingsfond</t>
  </si>
  <si>
    <t>2827   Alvis Hägglunds AB</t>
  </si>
  <si>
    <t>2828   Teknikbrostiftelsen</t>
  </si>
  <si>
    <t>2829   Margaretha af Ugglas Stiftelsen</t>
  </si>
  <si>
    <t>2830   Teknikföretagen</t>
  </si>
  <si>
    <t>2831   Södra Skogsägarna</t>
  </si>
  <si>
    <t>2832   RXEYE AB</t>
  </si>
  <si>
    <t>2833   SPEF</t>
  </si>
  <si>
    <t>2834   Praktikertjänst AB</t>
  </si>
  <si>
    <t>2835   Volvo Lastvagnar AB</t>
  </si>
  <si>
    <t>2836   Arvalla AB</t>
  </si>
  <si>
    <t>2837   Indea AB</t>
  </si>
  <si>
    <t>2838   KVM FORUM AB</t>
  </si>
  <si>
    <t>2839   MARIBOHILLESHOG RESEARCH AB</t>
  </si>
  <si>
    <t>2840   SACO</t>
  </si>
  <si>
    <t>2841   Finansförbundet</t>
  </si>
  <si>
    <t>2842   Handelns utvecklingsråd</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</si>
  <si>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</si>
  <si>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</si>
  <si>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</si>
  <si>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</si>
  <si>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</si>
  <si>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</si>
  <si>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</si>
  <si>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</si>
  <si>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</si>
  <si>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</si>
  <si>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</si>
  <si>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</si>
  <si>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</si>
  <si>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</si>
  <si>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</si>
  <si>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</si>
  <si>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</si>
  <si>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</si>
  <si>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</si>
  <si>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</si>
  <si>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</si>
  <si>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</si>
  <si>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</si>
  <si>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</si>
  <si>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</si>
  <si>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</si>
  <si>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</si>
  <si>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</si>
  <si>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</si>
  <si>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</si>
  <si>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</si>
  <si>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</si>
  <si>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</si>
  <si>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</si>
  <si>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</si>
  <si>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</si>
  <si>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</si>
  <si>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</si>
  <si>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</si>
  <si>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</si>
  <si>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</si>
  <si>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</si>
  <si>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</si>
  <si>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</si>
  <si>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</si>
  <si>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</si>
  <si>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</si>
  <si>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</si>
  <si>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</si>
  <si>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</si>
  <si>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</si>
  <si>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</si>
  <si>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</si>
  <si>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</si>
  <si>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</si>
  <si>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</si>
  <si>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</si>
  <si>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</si>
  <si>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</si>
  <si>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</si>
  <si>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</si>
  <si>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</si>
  <si>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</si>
  <si>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</si>
  <si>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</si>
  <si>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</si>
  <si>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</si>
  <si>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</si>
  <si>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</si>
  <si>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</si>
  <si>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</si>
  <si>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</si>
  <si>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</si>
  <si>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</si>
  <si>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</si>
  <si>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</si>
  <si>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</si>
  <si>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</si>
  <si>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</si>
  <si>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</si>
  <si>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2926   MTR Express AB</t>
  </si>
  <si>
    <t>2927   Vironova BioAnalytics AB</t>
  </si>
  <si>
    <t>2928   Avassa Systems AB</t>
  </si>
  <si>
    <t>2929   Hitachi Energy AB</t>
  </si>
  <si>
    <t>2930   DataAccess Sweden AB</t>
  </si>
  <si>
    <t>2931   Alten Sverige AB</t>
  </si>
  <si>
    <t>2932   Svensk Fastighetsindex SFI Ek förening</t>
  </si>
  <si>
    <t>2933   iKnow Who AB</t>
  </si>
  <si>
    <t>2934   Husqvarna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</si>
  <si>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</si>
  <si>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</si>
  <si>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</si>
  <si>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</si>
  <si>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</si>
  <si>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</si>
  <si>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</si>
  <si>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</si>
  <si>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</si>
  <si>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</si>
  <si>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</si>
  <si>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</si>
  <si>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</si>
  <si>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</si>
  <si>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</si>
  <si>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</si>
  <si>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</si>
  <si>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</si>
  <si>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</si>
  <si>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</si>
  <si>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</si>
  <si>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</si>
  <si>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</si>
  <si>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</si>
  <si>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</si>
  <si>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</si>
  <si>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</si>
  <si>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</si>
  <si>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</si>
  <si>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</si>
  <si>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</si>
  <si>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</si>
  <si>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</si>
  <si>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</si>
  <si>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</si>
  <si>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</si>
  <si>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</si>
  <si>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</si>
  <si>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</si>
  <si>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</si>
  <si>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</si>
  <si>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</si>
  <si>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</si>
  <si>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</si>
  <si>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</si>
  <si>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</si>
  <si>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</si>
  <si>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</si>
  <si>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</si>
  <si>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</si>
  <si>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</si>
  <si>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</si>
  <si>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</si>
  <si>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</si>
  <si>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</si>
  <si>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</si>
  <si>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</si>
  <si>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</si>
  <si>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</si>
  <si>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</si>
  <si>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</si>
  <si>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</si>
  <si>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</si>
  <si>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</si>
  <si>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</si>
  <si>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</si>
  <si>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</si>
  <si>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</si>
  <si>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</si>
  <si>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</si>
  <si>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</si>
  <si>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</si>
  <si>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</si>
  <si>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</si>
  <si>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</si>
  <si>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</si>
  <si>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</si>
  <si>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</si>
  <si>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</si>
  <si>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</si>
  <si>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</si>
  <si>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</si>
  <si>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</si>
  <si>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</si>
  <si>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</si>
  <si>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</si>
  <si>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</si>
  <si>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</si>
  <si>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</si>
  <si>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</si>
  <si>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</si>
  <si>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</si>
  <si>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</si>
  <si>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3101   KTHs stiftelser</t>
  </si>
  <si>
    <t>3102   KTH-India Scholarship Foundation</t>
  </si>
  <si>
    <t>3103   KTH-Opportunity Foundation</t>
  </si>
  <si>
    <t>3104   VARGÖSTIFTELSEN</t>
  </si>
  <si>
    <t>3105   Stockholm Environment Institute SEI</t>
  </si>
  <si>
    <t>3106   Sjöbergstiftelsen</t>
  </si>
  <si>
    <t>3110   Riksbankens jubileumsfond</t>
  </si>
  <si>
    <t>3111   E. Öhman J:or Fonder AB</t>
  </si>
  <si>
    <t>3112   Lannebo Fonder AB</t>
  </si>
  <si>
    <t>3113   Sveriges Riksbank</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</si>
  <si>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</si>
  <si>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</si>
  <si>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</si>
  <si>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</si>
  <si>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</si>
  <si>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</si>
  <si>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</si>
  <si>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</si>
  <si>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3136   Kungliga Vetenskapsakademin (KVA)</t>
  </si>
  <si>
    <t>3140   Högskolan i Jönköping</t>
  </si>
  <si>
    <t>3145   Chalmers tekniska högskola</t>
  </si>
  <si>
    <t>3146   Stiftelsen Chalmers studenthem</t>
  </si>
  <si>
    <t>3147   Chalmers industriteknik</t>
  </si>
  <si>
    <t>3148   Chalmers Professional Education AB</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</si>
  <si>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</si>
  <si>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</si>
  <si>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</si>
  <si>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</si>
  <si>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</si>
  <si>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</si>
  <si>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</si>
  <si>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</si>
  <si>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</si>
  <si>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</si>
  <si>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3175   Jacob Wallenberg Särskilda Fonden</t>
  </si>
  <si>
    <t>3199   Övriga stiftelser, statliga sektorn</t>
  </si>
  <si>
    <t>3500   Sparbankernas riksförbund</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</si>
  <si>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</si>
  <si>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</si>
  <si>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</si>
  <si>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</si>
  <si>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</si>
  <si>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</si>
  <si>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</si>
  <si>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</si>
  <si>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</si>
  <si>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</si>
  <si>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</si>
  <si>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</si>
  <si>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</si>
  <si>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</si>
  <si>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</si>
  <si>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</si>
  <si>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</si>
  <si>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</si>
  <si>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</si>
  <si>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</si>
  <si>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</si>
  <si>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</si>
  <si>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</si>
  <si>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</si>
  <si>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</si>
  <si>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</si>
  <si>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</si>
  <si>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</si>
  <si>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</si>
  <si>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</si>
  <si>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</si>
  <si>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</si>
  <si>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</si>
  <si>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</si>
  <si>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</si>
  <si>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</si>
  <si>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</si>
  <si>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</si>
  <si>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</si>
  <si>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</si>
  <si>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</si>
  <si>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</si>
  <si>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</si>
  <si>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</si>
  <si>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</si>
  <si>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</si>
  <si>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</si>
  <si>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</si>
  <si>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</si>
  <si>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</si>
  <si>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</si>
  <si>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</si>
  <si>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</si>
  <si>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3554   ALLBASTIFTELSEN</t>
  </si>
  <si>
    <t>3555   Stiftelsen Grafisk Teknik</t>
  </si>
  <si>
    <t>3557   Göran Collert Foundation</t>
  </si>
  <si>
    <t>3558   Stiftelsen Lars Hiertas minne</t>
  </si>
  <si>
    <t>3559   Svenska sällskapet för medicinsk forskning (SSMF)</t>
  </si>
  <si>
    <t>3560   Wenner-Gren Stiftelserna</t>
  </si>
  <si>
    <t>3561   Ragnar Sellbergs stiftelse</t>
  </si>
  <si>
    <t>3562   Göteborgsregionens Kommunalförbund (GR)</t>
  </si>
  <si>
    <t>3563   Stiftelsen Bergteknisk Forskning (BeFo)</t>
  </si>
  <si>
    <t>3564   Stiftelsen Svensk Betongforskning</t>
  </si>
  <si>
    <t>3565   Svenska Byggbranschens Utvecklingsfond</t>
  </si>
  <si>
    <t>3566   Stiftelsen Viktor Rydbergs skola</t>
  </si>
  <si>
    <t>3567   Jan Wallander och Tom Hedelius stiftelse</t>
  </si>
  <si>
    <t>3568   HELSINGBORGS PASTORAT</t>
  </si>
  <si>
    <t>3570   INSAMLINGSSTIFTELSEN BRANDFORSK</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</si>
  <si>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</si>
  <si>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</si>
  <si>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</si>
  <si>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</si>
  <si>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</si>
  <si>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</si>
  <si>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</si>
  <si>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</si>
  <si>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3583   Ollie och Elof Ericsson stiftelse</t>
  </si>
  <si>
    <t>3584   Journalistfonden</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</si>
  <si>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</si>
  <si>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</si>
  <si>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</si>
  <si>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</si>
  <si>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</si>
  <si>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</si>
  <si>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</si>
  <si>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</si>
  <si>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</si>
  <si>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</si>
  <si>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</si>
  <si>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</si>
  <si>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</si>
  <si>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</si>
  <si>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</si>
  <si>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</si>
  <si>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</si>
  <si>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</si>
  <si>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</si>
  <si>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</si>
  <si>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</si>
  <si>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</si>
  <si>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</si>
  <si>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</si>
  <si>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</si>
  <si>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</si>
  <si>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</si>
  <si>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</si>
  <si>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</si>
  <si>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</si>
  <si>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</si>
  <si>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</si>
  <si>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</si>
  <si>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</si>
  <si>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</si>
  <si>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</si>
  <si>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</si>
  <si>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</si>
  <si>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</si>
  <si>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</si>
  <si>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</si>
  <si>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</si>
  <si>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</si>
  <si>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</si>
  <si>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</si>
  <si>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</si>
  <si>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</si>
  <si>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</si>
  <si>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</si>
  <si>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</si>
  <si>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</si>
  <si>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</si>
  <si>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</si>
  <si>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</si>
  <si>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</si>
  <si>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</si>
  <si>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</si>
  <si>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</si>
  <si>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</si>
  <si>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</si>
  <si>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</si>
  <si>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</si>
  <si>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</si>
  <si>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</si>
  <si>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</si>
  <si>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</si>
  <si>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</si>
  <si>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</si>
  <si>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</si>
  <si>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</si>
  <si>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</si>
  <si>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</si>
  <si>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</si>
  <si>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</si>
  <si>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</si>
  <si>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</si>
  <si>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</si>
  <si>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</si>
  <si>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</si>
  <si>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</si>
  <si>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</si>
  <si>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</si>
  <si>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</si>
  <si>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</si>
  <si>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4000   Utländska BUDGET</t>
  </si>
  <si>
    <t>4001   Timegate Instruments Oy</t>
  </si>
  <si>
    <t>4100   EU Ramprogram</t>
  </si>
  <si>
    <t>4170   EU, ERC Europeiska forskningsrådet</t>
  </si>
  <si>
    <t>4190   Övriga EU, strukturfonder mfl</t>
  </si>
  <si>
    <t>4193   European Defence Agency</t>
  </si>
  <si>
    <t>4195   BioDiamond, Inc</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</si>
  <si>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</si>
  <si>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</si>
  <si>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</si>
  <si>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</si>
  <si>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</si>
  <si>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</si>
  <si>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</si>
  <si>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</si>
  <si>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</si>
  <si>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</si>
  <si>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</si>
  <si>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</si>
  <si>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</si>
  <si>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</si>
  <si>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</si>
  <si>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</si>
  <si>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</si>
  <si>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</si>
  <si>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</si>
  <si>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</si>
  <si>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</si>
  <si>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</si>
  <si>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</si>
  <si>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</si>
  <si>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</si>
  <si>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</si>
  <si>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</si>
  <si>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</si>
  <si>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</si>
  <si>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</si>
  <si>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</si>
  <si>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</si>
  <si>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</si>
  <si>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</si>
  <si>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</si>
  <si>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</si>
  <si>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</si>
  <si>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</si>
  <si>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</si>
  <si>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</si>
  <si>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</si>
  <si>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</si>
  <si>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</si>
  <si>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</si>
  <si>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</si>
  <si>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</si>
  <si>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</si>
  <si>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</si>
  <si>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</si>
  <si>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</si>
  <si>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</si>
  <si>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</si>
  <si>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</si>
  <si>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</si>
  <si>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</si>
  <si>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4255   HFSP Human Frontier Science Program</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</si>
  <si>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</si>
  <si>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</si>
  <si>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</si>
  <si>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</si>
  <si>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</si>
  <si>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</si>
  <si>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</si>
  <si>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</si>
  <si>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</si>
  <si>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</si>
  <si>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</si>
  <si>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</si>
  <si>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</si>
  <si>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</si>
  <si>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</si>
  <si>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</si>
  <si>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</si>
  <si>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</si>
  <si>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</si>
  <si>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</si>
  <si>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</si>
  <si>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</si>
  <si>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</si>
  <si>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</si>
  <si>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</si>
  <si>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</si>
  <si>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</si>
  <si>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</si>
  <si>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</si>
  <si>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</si>
  <si>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</si>
  <si>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</si>
  <si>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</si>
  <si>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</si>
  <si>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</si>
  <si>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</si>
  <si>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</si>
  <si>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</si>
  <si>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</si>
  <si>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</si>
  <si>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</si>
  <si>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</si>
  <si>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</si>
  <si>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</si>
  <si>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4300   MIO-ECSDE (Host institute for the GWP-Med)</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</si>
  <si>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</si>
  <si>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</si>
  <si>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</si>
  <si>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</si>
  <si>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</si>
  <si>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</si>
  <si>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</si>
  <si>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</si>
  <si>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</si>
  <si>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</si>
  <si>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</si>
  <si>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</si>
  <si>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</si>
  <si>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</si>
  <si>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</si>
  <si>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</si>
  <si>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</si>
  <si>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</si>
  <si>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</si>
  <si>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</si>
  <si>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</si>
  <si>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</si>
  <si>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</si>
  <si>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</si>
  <si>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</si>
  <si>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</si>
  <si>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</si>
  <si>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</si>
  <si>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</si>
  <si>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</si>
  <si>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</si>
  <si>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4333   Sanofi-Aventis Deutchland GmbH</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</si>
  <si>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</si>
  <si>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</si>
  <si>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</si>
  <si>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</si>
  <si>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</si>
  <si>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</si>
  <si>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</si>
  <si>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</si>
  <si>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</si>
  <si>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</si>
  <si>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</si>
  <si>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</si>
  <si>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</si>
  <si>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</si>
  <si>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</si>
  <si>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</si>
  <si>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</si>
  <si>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</si>
  <si>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</si>
  <si>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</si>
  <si>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</si>
  <si>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</si>
  <si>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</si>
  <si>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</si>
  <si>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</si>
  <si>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</si>
  <si>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</si>
  <si>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</si>
  <si>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</si>
  <si>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</si>
  <si>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</si>
  <si>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</si>
  <si>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</si>
  <si>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</si>
  <si>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</si>
  <si>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</si>
  <si>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</si>
  <si>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</si>
  <si>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</si>
  <si>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</si>
  <si>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</si>
  <si>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</si>
  <si>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</si>
  <si>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</si>
  <si>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</si>
  <si>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</si>
  <si>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</si>
  <si>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</si>
  <si>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</si>
  <si>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</si>
  <si>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</si>
  <si>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</si>
  <si>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</si>
  <si>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</si>
  <si>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</si>
  <si>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</si>
  <si>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</si>
  <si>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</si>
  <si>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</si>
  <si>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</si>
  <si>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</si>
  <si>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</si>
  <si>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</si>
  <si>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</si>
  <si>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</si>
  <si>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</si>
  <si>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</si>
  <si>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</si>
  <si>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</si>
  <si>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</si>
  <si>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</si>
  <si>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</si>
  <si>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</si>
  <si>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</si>
  <si>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</si>
  <si>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</si>
  <si>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</si>
  <si>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</si>
  <si>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</si>
  <si>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</si>
  <si>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</si>
  <si>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</si>
  <si>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</si>
  <si>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</si>
  <si>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</si>
  <si>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</si>
  <si>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</si>
  <si>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</si>
  <si>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</si>
  <si>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</si>
  <si>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</si>
  <si>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</si>
  <si>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</si>
  <si>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</si>
  <si>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</si>
  <si>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</si>
  <si>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</si>
  <si>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</si>
  <si>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</si>
  <si>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</si>
  <si>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</si>
  <si>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</si>
  <si>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</si>
  <si>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</si>
  <si>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</si>
  <si>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</si>
  <si>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</si>
  <si>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</si>
  <si>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</si>
  <si>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</si>
  <si>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</si>
  <si>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</si>
  <si>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</si>
  <si>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</si>
  <si>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</si>
  <si>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</si>
  <si>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</si>
  <si>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</si>
  <si>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</si>
  <si>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</si>
  <si>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</si>
  <si>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</si>
  <si>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</si>
  <si>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</si>
  <si>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</si>
  <si>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</si>
  <si>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</si>
  <si>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</si>
  <si>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</si>
  <si>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</si>
  <si>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</si>
  <si>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</si>
  <si>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</si>
  <si>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</si>
  <si>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</si>
  <si>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</si>
  <si>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</si>
  <si>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</si>
  <si>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</si>
  <si>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</si>
  <si>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</si>
  <si>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</si>
  <si>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</si>
  <si>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</si>
  <si>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</si>
  <si>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</si>
  <si>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</si>
  <si>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</si>
  <si>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</si>
  <si>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</si>
  <si>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</si>
  <si>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</si>
  <si>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</si>
  <si>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</si>
  <si>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</si>
  <si>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</si>
  <si>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</si>
  <si>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</si>
  <si>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</si>
  <si>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</si>
  <si>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</si>
  <si>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</si>
  <si>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</si>
  <si>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</si>
  <si>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</si>
  <si>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</si>
  <si>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</si>
  <si>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</si>
  <si>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</si>
  <si>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</si>
  <si>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</si>
  <si>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</si>
  <si>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</si>
  <si>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</si>
  <si>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</si>
  <si>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</si>
  <si>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</si>
  <si>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</si>
  <si>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</si>
  <si>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</si>
  <si>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</si>
  <si>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</si>
  <si>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</si>
  <si>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</si>
  <si>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</si>
  <si>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</si>
  <si>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</si>
  <si>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</si>
  <si>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</si>
  <si>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</si>
  <si>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</si>
  <si>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</si>
  <si>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</si>
  <si>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</si>
  <si>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</si>
  <si>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</si>
  <si>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</si>
  <si>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</si>
  <si>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</si>
  <si>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</si>
  <si>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</si>
  <si>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</si>
  <si>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4567   NIFU</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</si>
  <si>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</si>
  <si>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</si>
  <si>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</si>
  <si>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</si>
  <si>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</si>
  <si>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</si>
  <si>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</si>
  <si>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</si>
  <si>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</si>
  <si>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</si>
  <si>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</si>
  <si>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</si>
  <si>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</si>
  <si>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</si>
  <si>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</si>
  <si>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</si>
  <si>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4584   THE TARGET ALS FOUNDATION INC.</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</si>
  <si>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</si>
  <si>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</si>
  <si>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</si>
  <si>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</si>
  <si>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</si>
  <si>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</si>
  <si>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</si>
  <si>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</si>
  <si>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</si>
  <si>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</si>
  <si>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</si>
  <si>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</si>
  <si>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</si>
  <si>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</si>
  <si>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</si>
  <si>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</si>
  <si>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</si>
  <si>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</si>
  <si>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</si>
  <si>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</si>
  <si>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</si>
  <si>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</si>
  <si>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</si>
  <si>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</si>
  <si>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</si>
  <si>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</si>
  <si>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</si>
  <si>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</si>
  <si>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</si>
  <si>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4614   Luminex Corporation</t>
  </si>
  <si>
    <t>4615   RESEAU DE TRANSPORT D'ELECTRICITE (RTE)</t>
  </si>
  <si>
    <t>4616   UNDP Finance and Procurement Unit</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</si>
  <si>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</si>
  <si>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</si>
  <si>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</si>
  <si>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</si>
  <si>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</si>
  <si>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</si>
  <si>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</si>
  <si>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</si>
  <si>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</si>
  <si>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</si>
  <si>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</si>
  <si>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</si>
  <si>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</si>
  <si>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</si>
  <si>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</si>
  <si>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</si>
  <si>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</si>
  <si>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</si>
  <si>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4636   Ecole Polytechnique Federale de Lausanne</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</si>
  <si>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</si>
  <si>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</si>
  <si>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</si>
  <si>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</si>
  <si>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</si>
  <si>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</si>
  <si>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</si>
  <si>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</si>
  <si>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</si>
  <si>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</si>
  <si>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</si>
  <si>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</si>
  <si>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</si>
  <si>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</si>
  <si>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</si>
  <si>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</si>
  <si>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</si>
  <si>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</si>
  <si>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</si>
  <si>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</si>
  <si>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</si>
  <si>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</si>
  <si>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</si>
  <si>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</si>
  <si>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</si>
  <si>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</si>
  <si>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</si>
  <si>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</si>
  <si>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</si>
  <si>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</si>
  <si>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</si>
  <si>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</si>
  <si>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</si>
  <si>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</si>
  <si>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</si>
  <si>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</si>
  <si>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</si>
  <si>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</si>
  <si>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</si>
  <si>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</si>
  <si>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</si>
  <si>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</si>
  <si>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</si>
  <si>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</si>
  <si>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</si>
  <si>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</si>
  <si>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</si>
  <si>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</si>
  <si>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</si>
  <si>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</si>
  <si>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</si>
  <si>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</si>
  <si>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</si>
  <si>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</si>
  <si>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</si>
  <si>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</si>
  <si>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</si>
  <si>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</si>
  <si>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</si>
  <si>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</si>
  <si>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</si>
  <si>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</si>
  <si>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</si>
  <si>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</si>
  <si>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</si>
  <si>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</si>
  <si>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</si>
  <si>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</si>
  <si>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</si>
  <si>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</si>
  <si>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</si>
  <si>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</si>
  <si>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</si>
  <si>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</si>
  <si>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</si>
  <si>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</si>
  <si>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</si>
  <si>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</si>
  <si>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</si>
  <si>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</si>
  <si>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</si>
  <si>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</si>
  <si>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</si>
  <si>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</si>
  <si>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</si>
  <si>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</si>
  <si>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</si>
  <si>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</si>
  <si>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</si>
  <si>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</si>
  <si>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</si>
  <si>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</si>
  <si>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</si>
  <si>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</si>
  <si>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</si>
  <si>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</si>
  <si>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</si>
  <si>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</si>
  <si>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</si>
  <si>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</si>
  <si>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</si>
  <si>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</si>
  <si>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</si>
  <si>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</si>
  <si>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</si>
  <si>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</si>
  <si>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</si>
  <si>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</si>
  <si>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</si>
  <si>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</si>
  <si>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</si>
  <si>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</si>
  <si>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</si>
  <si>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</si>
  <si>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</si>
  <si>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</si>
  <si>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</si>
  <si>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</si>
  <si>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</si>
  <si>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</si>
  <si>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</si>
  <si>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</si>
  <si>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</si>
  <si>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</si>
  <si>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</si>
  <si>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</si>
  <si>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</si>
  <si>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</si>
  <si>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</si>
  <si>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</si>
  <si>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</si>
  <si>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</si>
  <si>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</si>
  <si>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</si>
  <si>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</si>
  <si>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</si>
  <si>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</si>
  <si>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</si>
  <si>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</si>
  <si>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</si>
  <si>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</si>
  <si>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</si>
  <si>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</si>
  <si>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</si>
  <si>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</si>
  <si>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</si>
  <si>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</si>
  <si>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</si>
  <si>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</si>
  <si>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</si>
  <si>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</si>
  <si>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</si>
  <si>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</si>
  <si>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</si>
  <si>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</si>
  <si>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</si>
  <si>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</si>
  <si>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</si>
  <si>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</si>
  <si>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</si>
  <si>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</si>
  <si>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</si>
  <si>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</si>
  <si>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</si>
  <si>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</si>
  <si>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</si>
  <si>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</si>
  <si>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</si>
  <si>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</si>
  <si>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</si>
  <si>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</si>
  <si>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</si>
  <si>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</si>
  <si>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</si>
  <si>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</si>
  <si>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</si>
  <si>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</si>
  <si>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</si>
  <si>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</si>
  <si>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</si>
  <si>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</si>
  <si>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</si>
  <si>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</si>
  <si>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</si>
  <si>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</si>
  <si>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</si>
  <si>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</si>
  <si>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</si>
  <si>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</si>
  <si>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</si>
  <si>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</si>
  <si>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</si>
  <si>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</si>
  <si>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</si>
  <si>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</si>
  <si>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</si>
  <si>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</si>
  <si>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</si>
  <si>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</si>
  <si>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</si>
  <si>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</si>
  <si>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</si>
  <si>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</si>
  <si>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</si>
  <si>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</si>
  <si>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</si>
  <si>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</si>
  <si>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</si>
  <si>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</si>
  <si>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</si>
  <si>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</si>
  <si>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</si>
  <si>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</si>
  <si>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</si>
  <si>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</si>
  <si>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</si>
  <si>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</si>
  <si>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</si>
  <si>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</si>
  <si>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</si>
  <si>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</si>
  <si>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</si>
  <si>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</si>
  <si>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</si>
  <si>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</si>
  <si>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</si>
  <si>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</si>
  <si>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</si>
  <si>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</si>
  <si>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</si>
  <si>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</si>
  <si>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</si>
  <si>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</si>
  <si>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</si>
  <si>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</si>
  <si>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</si>
  <si>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</si>
  <si>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</si>
  <si>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</si>
  <si>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</si>
  <si>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</si>
  <si>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</si>
  <si>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</si>
  <si>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</si>
  <si>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</si>
  <si>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</si>
  <si>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</si>
  <si>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</si>
  <si>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</si>
  <si>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</si>
  <si>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</si>
  <si>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</si>
  <si>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</si>
  <si>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</si>
  <si>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</si>
  <si>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</si>
  <si>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</si>
  <si>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</si>
  <si>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</si>
  <si>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</si>
  <si>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</si>
  <si>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</si>
  <si>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</si>
  <si>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</si>
  <si>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</si>
  <si>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</si>
  <si>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</si>
  <si>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</si>
  <si>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</si>
  <si>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</si>
  <si>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</si>
  <si>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</si>
  <si>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</si>
  <si>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</si>
  <si>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</si>
  <si>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</si>
  <si>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</si>
  <si>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</si>
  <si>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</si>
  <si>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</si>
  <si>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</si>
  <si>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</si>
  <si>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</si>
  <si>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</si>
  <si>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</si>
  <si>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</si>
  <si>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</si>
  <si>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</si>
  <si>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</si>
  <si>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</si>
  <si>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</si>
  <si>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</si>
  <si>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</si>
  <si>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</si>
  <si>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</si>
  <si>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</si>
  <si>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</si>
  <si>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</si>
  <si>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</si>
  <si>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</si>
  <si>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</si>
  <si>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</si>
  <si>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</si>
  <si>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</si>
  <si>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</si>
  <si>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</si>
  <si>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</si>
  <si>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</si>
  <si>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</si>
  <si>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</si>
  <si>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</si>
  <si>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</si>
  <si>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</si>
  <si>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</si>
  <si>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</si>
  <si>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</si>
  <si>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</si>
  <si>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</si>
  <si>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</si>
  <si>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</si>
  <si>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</si>
  <si>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</si>
  <si>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</si>
  <si>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</si>
  <si>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</si>
  <si>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</si>
  <si>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</si>
  <si>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</si>
  <si>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</si>
  <si>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</si>
  <si>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</si>
  <si>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</si>
  <si>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</si>
  <si>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</si>
  <si>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</si>
  <si>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</si>
  <si>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</si>
  <si>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</si>
  <si>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</si>
  <si>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</si>
  <si>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</si>
  <si>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</si>
  <si>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</si>
  <si>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</si>
  <si>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</si>
  <si>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</si>
  <si>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</si>
  <si>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</si>
  <si>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</si>
  <si>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</si>
  <si>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</si>
  <si>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</si>
  <si>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</si>
  <si>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</si>
  <si>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</si>
  <si>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</si>
  <si>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</si>
  <si>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</si>
  <si>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</si>
  <si>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</si>
  <si>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</si>
  <si>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</si>
  <si>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</si>
  <si>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</si>
  <si>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</si>
  <si>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</si>
  <si>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</si>
  <si>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</si>
  <si>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</si>
  <si>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</si>
  <si>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</si>
  <si>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</si>
  <si>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</si>
  <si>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</si>
  <si>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</si>
  <si>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</si>
  <si>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</si>
  <si>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</si>
  <si>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</si>
  <si>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</si>
  <si>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</si>
  <si>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</si>
  <si>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</si>
  <si>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</si>
  <si>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</si>
  <si>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</si>
  <si>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</si>
  <si>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</si>
  <si>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</si>
  <si>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</si>
  <si>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</si>
  <si>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</si>
  <si>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</si>
  <si>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</si>
  <si>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</si>
  <si>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</si>
  <si>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</si>
  <si>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</si>
  <si>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</si>
  <si>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</si>
  <si>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</si>
  <si>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</si>
  <si>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</si>
  <si>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</si>
  <si>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</si>
  <si>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</si>
  <si>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</si>
  <si>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</si>
  <si>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</si>
  <si>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</si>
  <si>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</si>
  <si>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</si>
  <si>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</si>
  <si>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</si>
  <si>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</si>
  <si>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</si>
  <si>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</si>
  <si>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</si>
  <si>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</si>
  <si>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</si>
  <si>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</si>
  <si>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</si>
  <si>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</si>
  <si>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</si>
  <si>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</si>
  <si>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</si>
  <si>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</si>
  <si>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</si>
  <si>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</si>
  <si>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</si>
  <si>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</si>
  <si>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</si>
  <si>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</si>
  <si>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</si>
  <si>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</si>
  <si>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</si>
  <si>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</si>
  <si>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</si>
  <si>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</si>
  <si>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</si>
  <si>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</si>
  <si>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</si>
  <si>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</si>
  <si>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</si>
  <si>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</si>
  <si>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</si>
  <si>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</si>
  <si>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</si>
  <si>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</si>
  <si>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</si>
  <si>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</si>
  <si>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</si>
  <si>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</si>
  <si>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</si>
  <si>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</si>
  <si>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</si>
  <si>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</si>
  <si>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</si>
  <si>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</si>
  <si>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</si>
  <si>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</si>
  <si>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</si>
  <si>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</si>
  <si>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</si>
  <si>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</si>
  <si>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</si>
  <si>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</si>
  <si>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5197   Stockholms stad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</si>
  <si>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</si>
  <si>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</si>
  <si>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</si>
  <si>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</si>
  <si>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</si>
  <si>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</si>
  <si>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</si>
  <si>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</si>
  <si>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</si>
  <si>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</si>
  <si>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</si>
  <si>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</si>
  <si>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</si>
  <si>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</si>
  <si>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</si>
  <si>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</si>
  <si>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</si>
  <si>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</si>
  <si>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</si>
  <si>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</si>
  <si>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</si>
  <si>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</si>
  <si>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</si>
  <si>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</si>
  <si>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</si>
  <si>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</si>
  <si>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</si>
  <si>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</si>
  <si>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</si>
  <si>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</si>
  <si>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</si>
  <si>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</si>
  <si>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</si>
  <si>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</si>
  <si>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</si>
  <si>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</si>
  <si>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</si>
  <si>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</si>
  <si>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</si>
  <si>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</si>
  <si>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</si>
  <si>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</si>
  <si>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</si>
  <si>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</si>
  <si>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</si>
  <si>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</si>
  <si>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</si>
  <si>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</si>
  <si>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</si>
  <si>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</si>
  <si>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</si>
  <si>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</si>
  <si>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</si>
  <si>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</si>
  <si>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</si>
  <si>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</si>
  <si>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</si>
  <si>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</si>
  <si>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</si>
  <si>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</si>
  <si>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</si>
  <si>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</si>
  <si>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</si>
  <si>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</si>
  <si>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</si>
  <si>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</si>
  <si>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</si>
  <si>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</si>
  <si>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</si>
  <si>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</si>
  <si>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</si>
  <si>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</si>
  <si>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</si>
  <si>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</si>
  <si>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</si>
  <si>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</si>
  <si>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</si>
  <si>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</si>
  <si>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</si>
  <si>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</si>
  <si>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</si>
  <si>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</si>
  <si>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</si>
  <si>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</si>
  <si>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</si>
  <si>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</si>
  <si>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</si>
  <si>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</si>
  <si>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</si>
  <si>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</si>
  <si>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</si>
  <si>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</si>
  <si>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</si>
  <si>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5300   Stockholms Kommun, Stadsledningskontoret</t>
  </si>
  <si>
    <t>5301   Helsingborgs Kommun, Miljöförvaltningen</t>
  </si>
  <si>
    <t>5302   Trafikkontoret</t>
  </si>
  <si>
    <t>5400   Sveriges kommuner och regioner</t>
  </si>
  <si>
    <t>5401   Regionförbundet Sörmland</t>
  </si>
  <si>
    <t>5402   Nova FoU</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</si>
  <si>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</si>
  <si>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</si>
  <si>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</si>
  <si>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</si>
  <si>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</si>
  <si>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</si>
  <si>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</si>
  <si>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</si>
  <si>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</si>
  <si>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5706   Kronobergs läns landstiing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</si>
  <si>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</si>
  <si>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</si>
  <si>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</si>
  <si>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</si>
  <si>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</si>
  <si>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</si>
  <si>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</si>
  <si>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</si>
  <si>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</si>
  <si>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</si>
  <si>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</si>
  <si>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</si>
  <si>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</si>
  <si>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</si>
  <si>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</si>
  <si>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</si>
  <si>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</si>
  <si>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5799   Landstingsförbundet</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</si>
  <si>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</si>
  <si>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</si>
  <si>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</si>
  <si>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</si>
  <si>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</si>
  <si>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</si>
  <si>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</si>
  <si>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</si>
  <si>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</si>
  <si>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</si>
  <si>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</si>
  <si>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</si>
  <si>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</si>
  <si>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</si>
  <si>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</si>
  <si>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</si>
  <si>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</si>
  <si>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</si>
  <si>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</si>
  <si>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9000   Enskilda personer</t>
  </si>
  <si>
    <t>9001   Leif Lundblad</t>
  </si>
  <si>
    <t>9002   Dr Rent</t>
  </si>
  <si>
    <t>9003   Rune &amp; Kerstin Jonasson</t>
  </si>
  <si>
    <t>9004   Stina von der Esch</t>
  </si>
  <si>
    <t>9005   Joel Jacobson</t>
  </si>
  <si>
    <t>9006   Birgit Backmark Donation</t>
  </si>
  <si>
    <t>9007   Daniel Ek</t>
  </si>
  <si>
    <t>9008   Sverker Lerheden</t>
  </si>
  <si>
    <t>9009   Enskilda personer IISMA-stipendier</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</si>
  <si>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</si>
  <si>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</si>
  <si>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</si>
  <si>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</si>
  <si>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</si>
  <si>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</si>
  <si>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</si>
  <si>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</si>
  <si>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</si>
  <si>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</si>
  <si>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9020   Ideella föreningen Skyddsvärnet-anno 1910 med firma Skyddsvärnet-anno 1910</t>
  </si>
  <si>
    <t>9021   Enskilda personer MESCYT-stipendier</t>
  </si>
  <si>
    <t>9022   Patrik Stymne</t>
  </si>
  <si>
    <t>9023   CANCERFÖRENINGEN I STOCKHOLM</t>
  </si>
  <si>
    <t>9024   Enskilda personer WACQT-stipendier</t>
  </si>
  <si>
    <t>9050   Ideella föreningar</t>
  </si>
  <si>
    <t>9051   Tekniska högskolans studentkår</t>
  </si>
  <si>
    <t>9052   R3 Nordic (Nordiska föreningen för Renhetsteknik &amp; Rena rum)</t>
  </si>
  <si>
    <t>9054   Prostatacancerförbundet</t>
  </si>
  <si>
    <t>9055   SVENSKA LÄKARESÄLLSKAPET</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</si>
  <si>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</si>
  <si>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</si>
  <si>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</si>
  <si>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</si>
  <si>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</si>
  <si>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</si>
  <si>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</si>
  <si>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</si>
  <si>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</si>
  <si>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</si>
  <si>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</si>
  <si>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</si>
  <si>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</si>
  <si>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</si>
  <si>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</si>
  <si>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</si>
  <si>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</si>
  <si>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</si>
  <si>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</si>
  <si>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</si>
  <si>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BRÅ   Brottsförebyggande rådet</t>
  </si>
  <si>
    <t>BTH   Blekinge tekniska högskola</t>
  </si>
  <si>
    <t>BV   Banverket</t>
  </si>
  <si>
    <t>CFL   Nationellt centrum för flexibelt lärande</t>
  </si>
  <si>
    <t>CFN   Centrala försöksdjursnämnden</t>
  </si>
  <si>
    <t>CSN   Centrala studiestödsnämnden</t>
  </si>
  <si>
    <t>DH   Danshögskolan</t>
  </si>
  <si>
    <t>DI   Dramatiska institutet</t>
  </si>
  <si>
    <t>DIGG   Myndigheten för digital förvaltning</t>
  </si>
  <si>
    <t>DIN   Datainspektionen</t>
  </si>
  <si>
    <t>DIST   Distansutbildningsmyndigheten</t>
  </si>
  <si>
    <t>DJUR   Djurskyddsmyndigheten</t>
  </si>
  <si>
    <t>DO   Ombudsmannen mot etnisk diskriminering</t>
  </si>
  <si>
    <t>DOM   Domstolsverket/Sveriges Domstolar</t>
  </si>
  <si>
    <t>DUMY   Dummyfinansiär - Bokförs ej manuellt, endast sista snurren</t>
  </si>
  <si>
    <t>EBM   Ekobrottsmyndigheten</t>
  </si>
  <si>
    <t>EKN   Exportkreditnämnden</t>
  </si>
  <si>
    <t>ELSA   Elsäkerhetsverket</t>
  </si>
  <si>
    <t>EMI   Energimarknadsinspektionen</t>
  </si>
  <si>
    <t>EPM   Etikprövningsmyndigheten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</si>
  <si>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</si>
  <si>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</si>
  <si>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</si>
  <si>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</si>
  <si>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</si>
  <si>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</si>
  <si>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</si>
  <si>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</si>
  <si>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</si>
  <si>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</si>
  <si>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</si>
  <si>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FLH   FORUM FÖR LEVANDE HISTORIA</t>
  </si>
  <si>
    <t>FM   Försvarsmakten</t>
  </si>
  <si>
    <t>FMI   Fastighetsmäklarinspektionen</t>
  </si>
  <si>
    <t>FMN   Fastighetsmäklarnämnden</t>
  </si>
  <si>
    <t>FMV   Försvarets materielverk</t>
  </si>
  <si>
    <t>FOHM   Folkhälsomyndigheten</t>
  </si>
  <si>
    <t>FOI   Totalförsvarets forskningsinstitut</t>
  </si>
  <si>
    <t>FORM   Formas</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</si>
  <si>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</si>
  <si>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</si>
  <si>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</si>
  <si>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</si>
  <si>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</si>
  <si>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</si>
  <si>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</si>
  <si>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</si>
  <si>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</si>
  <si>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</si>
  <si>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</si>
  <si>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</si>
  <si>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</si>
  <si>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</si>
  <si>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</si>
  <si>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</si>
  <si>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</si>
  <si>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</si>
  <si>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</si>
  <si>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HOV   Hovstaterna</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</si>
  <si>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</si>
  <si>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</si>
  <si>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</si>
  <si>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</si>
  <si>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</si>
  <si>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</si>
  <si>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</si>
  <si>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</si>
  <si>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</si>
  <si>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</si>
  <si>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</si>
  <si>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</si>
  <si>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</si>
  <si>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</si>
  <si>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</si>
  <si>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</si>
  <si>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JAMY   Jämställdhetsmyndigheten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</si>
  <si>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</si>
  <si>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</si>
  <si>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</si>
  <si>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</si>
  <si>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</si>
  <si>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</si>
  <si>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</si>
  <si>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</si>
  <si>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</si>
  <si>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</si>
  <si>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</si>
  <si>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</si>
  <si>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</si>
  <si>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</si>
  <si>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</si>
  <si>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</si>
  <si>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</si>
  <si>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</si>
  <si>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</si>
  <si>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</si>
  <si>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</si>
  <si>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</si>
  <si>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</si>
  <si>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</si>
  <si>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</si>
  <si>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</si>
  <si>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</si>
  <si>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</si>
  <si>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</si>
  <si>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</si>
  <si>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</si>
  <si>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</si>
  <si>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</si>
  <si>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</si>
  <si>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</si>
  <si>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</si>
  <si>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</si>
  <si>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</si>
  <si>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</si>
  <si>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</si>
  <si>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</si>
  <si>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</si>
  <si>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</si>
  <si>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</si>
  <si>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</si>
  <si>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</si>
  <si>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</si>
  <si>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</si>
  <si>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</si>
  <si>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</si>
  <si>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</si>
  <si>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</si>
  <si>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</si>
  <si>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</si>
  <si>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</si>
  <si>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</si>
  <si>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</si>
  <si>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</si>
  <si>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MAH   Malmö Universitet</t>
  </si>
  <si>
    <t>MDH   Mälardalens högskola</t>
  </si>
  <si>
    <t>MDU   Mälardalens universitet</t>
  </si>
  <si>
    <t>MFD   Myndigheten för delaktighet</t>
  </si>
  <si>
    <t>MH   Mittuniversitetet</t>
  </si>
  <si>
    <t>MI   Medlingsinstitutet</t>
  </si>
  <si>
    <t>MIGR   Migrationsverket</t>
  </si>
  <si>
    <t>MM   Moderna Museet</t>
  </si>
  <si>
    <t>MNU   Myndigheten för Sveriges nätuniversitet</t>
  </si>
  <si>
    <t>MSB   Myndigheten för samhällskydd &amp; beredskap</t>
  </si>
  <si>
    <t>MSU   Myndigheten för skolutveckling</t>
  </si>
  <si>
    <t>MTM   Myndigheten för tillgängliga medier</t>
  </si>
  <si>
    <t>MTUA   Myndigheten för tillväxtpolitiska utvärderingar &amp; analyser</t>
  </si>
  <si>
    <t>MYAK   Myndigheten för arbetsmiljökunskap</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</si>
  <si>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</si>
  <si>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</si>
  <si>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</si>
  <si>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</si>
  <si>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</si>
  <si>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</si>
  <si>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</si>
  <si>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</si>
  <si>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</si>
  <si>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</si>
  <si>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</si>
  <si>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</si>
  <si>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OVRI   Övriga myndigheter</t>
  </si>
  <si>
    <t>PM   Pensionsmyndigheten</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</si>
  <si>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</si>
  <si>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</si>
  <si>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</si>
  <si>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</si>
  <si>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</si>
  <si>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</si>
  <si>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</si>
  <si>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</si>
  <si>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</si>
  <si>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</si>
  <si>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</si>
  <si>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</si>
  <si>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</si>
  <si>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</si>
  <si>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</si>
  <si>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</si>
  <si>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</si>
  <si>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</si>
  <si>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</si>
  <si>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</si>
  <si>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</si>
  <si>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</si>
  <si>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</si>
  <si>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</si>
  <si>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</si>
  <si>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</si>
  <si>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</si>
  <si>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</si>
  <si>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</si>
  <si>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</si>
  <si>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</si>
  <si>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</si>
  <si>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</si>
  <si>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</si>
  <si>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</si>
  <si>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</si>
  <si>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</si>
  <si>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</si>
  <si>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</si>
  <si>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</si>
  <si>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</si>
  <si>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</si>
  <si>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</si>
  <si>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</si>
  <si>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</si>
  <si>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</si>
  <si>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</si>
  <si>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</si>
  <si>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</si>
  <si>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</si>
  <si>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</si>
  <si>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</si>
  <si>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</si>
  <si>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</si>
  <si>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</si>
  <si>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</si>
  <si>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</si>
  <si>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</si>
  <si>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</si>
  <si>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</si>
  <si>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</si>
  <si>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SSC   Statens Servicecenter</t>
  </si>
  <si>
    <t>SSHM   Statens maritima museer</t>
  </si>
  <si>
    <t>SSI   Statens strålskyddsinstitut</t>
  </si>
  <si>
    <t>SSIP   Statens skolinspektion</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</si>
  <si>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</si>
  <si>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</si>
  <si>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</si>
  <si>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</si>
  <si>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</si>
  <si>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</si>
  <si>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</si>
  <si>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</si>
  <si>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</si>
  <si>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</si>
  <si>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</si>
  <si>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</si>
  <si>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</si>
  <si>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</si>
  <si>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</si>
  <si>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</si>
  <si>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</si>
  <si>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</si>
  <si>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</si>
  <si>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</si>
  <si>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</si>
  <si>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</si>
  <si>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</si>
  <si>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</si>
  <si>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</si>
  <si>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</si>
  <si>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</si>
  <si>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</si>
  <si>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</si>
  <si>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</si>
  <si>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</si>
  <si>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</si>
  <si>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</si>
  <si>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</si>
  <si>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</si>
  <si>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</si>
  <si>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</si>
  <si>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</si>
  <si>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</si>
  <si>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</si>
  <si>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</si>
  <si>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</si>
  <si>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</si>
  <si>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</si>
  <si>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</si>
  <si>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</si>
  <si>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</si>
  <si>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</si>
  <si>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</si>
  <si>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</si>
  <si>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</si>
  <si>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</si>
  <si>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</si>
  <si>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</si>
  <si>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</si>
  <si>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</si>
  <si>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</si>
  <si>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</si>
  <si>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</si>
  <si>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</si>
  <si>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</si>
  <si>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</si>
  <si>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</si>
  <si>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</si>
  <si>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</si>
  <si>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</si>
  <si>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</si>
  <si>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</si>
  <si>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</si>
  <si>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</si>
  <si>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</si>
  <si>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</si>
  <si>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</si>
  <si>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</si>
  <si>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</si>
  <si>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</si>
  <si>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</si>
  <si>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</si>
  <si>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</si>
  <si>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</si>
  <si>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</si>
  <si>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</si>
  <si>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</si>
  <si>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</si>
  <si>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</si>
  <si>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</si>
  <si>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</si>
  <si>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</si>
  <si>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</si>
  <si>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</si>
  <si>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</si>
  <si>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</si>
  <si>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</si>
  <si>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</si>
  <si>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</si>
  <si>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</si>
  <si>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</si>
  <si>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</si>
  <si>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</si>
  <si>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</si>
  <si>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</si>
  <si>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</si>
  <si>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</si>
  <si>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</si>
  <si>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</si>
  <si>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</si>
  <si>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</si>
  <si>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</si>
  <si>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</si>
  <si>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</si>
  <si>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</si>
  <si>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</si>
  <si>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</si>
  <si>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</si>
  <si>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</si>
  <si>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</si>
  <si>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</si>
  <si>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</si>
  <si>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</si>
  <si>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</si>
  <si>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</si>
  <si>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</si>
  <si>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</si>
  <si>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</si>
  <si>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</si>
  <si>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</si>
  <si>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</si>
  <si>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</si>
  <si>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</si>
  <si>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</si>
  <si>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</si>
  <si>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</si>
  <si>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</si>
  <si>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</si>
  <si>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</si>
  <si>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</si>
  <si>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</si>
  <si>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</si>
  <si>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</si>
  <si>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</si>
  <si>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</si>
  <si>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</si>
  <si>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</si>
  <si>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</si>
  <si>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</si>
  <si>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</si>
  <si>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</si>
  <si>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</si>
  <si>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</si>
  <si>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</si>
  <si>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</si>
  <si>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</si>
  <si>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</si>
  <si>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</si>
  <si>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</si>
  <si>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</si>
  <si>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</si>
  <si>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</si>
  <si>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</si>
  <si>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</si>
  <si>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</si>
  <si>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</si>
  <si>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</si>
  <si>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</si>
  <si>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</si>
  <si>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</si>
  <si>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</si>
  <si>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</si>
  <si>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</si>
  <si>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</si>
  <si>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</si>
  <si>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</si>
  <si>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</si>
  <si>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</si>
  <si>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</si>
  <si>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</si>
  <si>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</si>
  <si>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</si>
  <si>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</si>
  <si>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</si>
  <si>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</si>
  <si>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</si>
  <si>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</si>
  <si>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</si>
  <si>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</si>
  <si>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</si>
  <si>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</si>
  <si>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</si>
  <si>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</si>
  <si>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</si>
  <si>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</si>
  <si>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</si>
  <si>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</si>
  <si>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</si>
  <si>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</si>
  <si>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</si>
  <si>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</si>
  <si>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</si>
  <si>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</si>
  <si>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</si>
  <si>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</si>
  <si>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</si>
  <si>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</si>
  <si>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</si>
  <si>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</si>
  <si>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</si>
  <si>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</si>
  <si>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</si>
  <si>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</si>
  <si>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</si>
  <si>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</si>
  <si>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</si>
  <si>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</si>
  <si>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</si>
  <si>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</si>
  <si>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</si>
  <si>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</si>
  <si>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</si>
  <si>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</si>
  <si>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</si>
  <si>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</si>
  <si>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</si>
  <si>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</si>
  <si>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</si>
  <si>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</si>
  <si>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</si>
  <si>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</si>
  <si>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</si>
  <si>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</si>
  <si>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</si>
  <si>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</si>
  <si>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</si>
  <si>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</si>
  <si>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</si>
  <si>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</si>
  <si>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</si>
  <si>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</si>
  <si>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</si>
  <si>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</si>
  <si>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</si>
  <si>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</si>
  <si>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</si>
  <si>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</si>
  <si>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</si>
  <si>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</si>
  <si>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</si>
  <si>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</si>
  <si>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</si>
  <si>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</si>
  <si>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</si>
  <si>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</si>
  <si>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</si>
  <si>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</si>
  <si>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</si>
  <si>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</si>
  <si>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</si>
  <si>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</si>
  <si>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</si>
  <si>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</si>
  <si>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</si>
  <si>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</si>
  <si>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</si>
  <si>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</si>
  <si>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</si>
  <si>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</si>
  <si>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</si>
  <si>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</si>
  <si>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</si>
  <si>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</si>
  <si>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</si>
  <si>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</si>
  <si>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</si>
  <si>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</si>
  <si>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</si>
  <si>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</si>
  <si>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</si>
  <si>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</si>
  <si>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</si>
  <si>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</si>
  <si>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</si>
  <si>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</si>
  <si>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</si>
  <si>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</si>
  <si>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</si>
  <si>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</si>
  <si>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</si>
  <si>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</si>
  <si>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</si>
  <si>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</si>
  <si>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</si>
  <si>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</si>
  <si>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</si>
  <si>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</si>
  <si>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</si>
  <si>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</si>
  <si>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</si>
  <si>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</si>
  <si>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</si>
  <si>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</si>
  <si>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</si>
  <si>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</si>
  <si>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</si>
  <si>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</si>
  <si>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</si>
  <si>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</si>
  <si>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</si>
  <si>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</si>
  <si>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</si>
  <si>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</si>
  <si>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</si>
  <si>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</si>
  <si>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</si>
  <si>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</si>
  <si>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</si>
  <si>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</si>
  <si>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</si>
  <si>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</si>
  <si>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</si>
  <si>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</si>
  <si>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</si>
  <si>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</si>
  <si>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</si>
  <si>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</si>
  <si>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</si>
  <si>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</si>
  <si>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</si>
  <si>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</si>
  <si>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</si>
  <si>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</si>
  <si>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</si>
  <si>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</si>
  <si>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</si>
  <si>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</si>
  <si>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</si>
  <si>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</si>
  <si>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</si>
  <si>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</si>
  <si>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</si>
  <si>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</si>
  <si>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</si>
  <si>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</si>
  <si>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</si>
  <si>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</si>
  <si>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</si>
  <si>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</si>
  <si>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</si>
  <si>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</si>
  <si>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</si>
  <si>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</si>
  <si>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</si>
  <si>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</si>
  <si>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</si>
  <si>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</si>
  <si>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</si>
  <si>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</si>
  <si>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</si>
  <si>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</si>
  <si>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</si>
  <si>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</si>
  <si>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</si>
  <si>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</si>
  <si>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</si>
  <si>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</si>
  <si>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</si>
  <si>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</si>
  <si>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</si>
  <si>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</si>
  <si>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</si>
  <si>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</si>
  <si>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</si>
  <si>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</si>
  <si>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</si>
  <si>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</si>
  <si>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</si>
  <si>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</si>
  <si>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</si>
  <si>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</si>
  <si>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</si>
  <si>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</si>
  <si>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</si>
  <si>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</si>
  <si>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</si>
  <si>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</si>
  <si>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</si>
  <si>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</si>
  <si>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</si>
  <si>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</si>
  <si>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</si>
  <si>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</si>
  <si>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</si>
  <si>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</si>
  <si>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</si>
  <si>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</si>
  <si>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</si>
  <si>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</si>
  <si>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</si>
  <si>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</si>
  <si>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</si>
  <si>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</si>
  <si>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</si>
  <si>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</si>
  <si>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</si>
  <si>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</si>
  <si>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</si>
  <si>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</si>
  <si>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</si>
  <si>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</si>
  <si>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</si>
  <si>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</si>
  <si>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</si>
  <si>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</si>
  <si>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</si>
  <si>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</si>
  <si>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</si>
  <si>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</si>
  <si>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</si>
  <si>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</si>
  <si>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</si>
  <si>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</si>
  <si>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</si>
  <si>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</si>
  <si>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</si>
  <si>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</si>
  <si>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</si>
  <si>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</si>
  <si>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</si>
  <si>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</si>
  <si>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</si>
  <si>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</si>
  <si>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</si>
  <si>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</si>
  <si>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</si>
  <si>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</si>
  <si>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</si>
  <si>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</si>
  <si>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</si>
  <si>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</si>
  <si>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</si>
  <si>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</si>
  <si>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</si>
  <si>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</si>
  <si>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</si>
  <si>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</si>
  <si>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</si>
  <si>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</si>
  <si>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</si>
  <si>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</si>
  <si>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</si>
  <si>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</si>
  <si>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</si>
  <si>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</si>
  <si>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</si>
  <si>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</si>
  <si>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</si>
  <si>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</si>
  <si>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</si>
  <si>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</si>
  <si>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</si>
  <si>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</si>
  <si>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</si>
  <si>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</si>
  <si>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</si>
  <si>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</si>
  <si>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</si>
  <si>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</si>
  <si>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</si>
  <si>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</si>
  <si>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</si>
  <si>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</si>
  <si>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</si>
  <si>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</si>
  <si>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</si>
  <si>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</si>
  <si>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</si>
  <si>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</si>
  <si>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</si>
  <si>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</si>
  <si>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</si>
  <si>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</si>
  <si>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</si>
  <si>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</si>
  <si>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</si>
  <si>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</si>
  <si>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</si>
  <si>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</si>
  <si>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</si>
  <si>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</si>
  <si>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</si>
  <si>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</si>
  <si>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</si>
  <si>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</si>
  <si>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</si>
  <si>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</si>
  <si>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</si>
  <si>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</si>
  <si>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</si>
  <si>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</si>
  <si>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</si>
  <si>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</si>
  <si>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</si>
  <si>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</si>
  <si>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</si>
  <si>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</si>
  <si>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</si>
  <si>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</si>
  <si>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</si>
  <si>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</si>
  <si>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</si>
  <si>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</si>
  <si>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</si>
  <si>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</si>
  <si>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</si>
  <si>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</si>
  <si>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</si>
  <si>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</si>
  <si>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</si>
  <si>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</si>
  <si>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</si>
  <si>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</si>
  <si>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</si>
  <si>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</si>
  <si>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</si>
  <si>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</si>
  <si>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</si>
  <si>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</si>
  <si>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</si>
  <si>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</si>
  <si>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</si>
  <si>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</si>
  <si>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</si>
  <si>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</si>
  <si>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</si>
  <si>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</si>
  <si>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</si>
  <si>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</si>
  <si>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</si>
  <si>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</si>
  <si>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</si>
  <si>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</si>
  <si>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</si>
  <si>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</si>
  <si>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</si>
  <si>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</si>
  <si>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</si>
  <si>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</si>
  <si>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</si>
  <si>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</si>
  <si>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</si>
  <si>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</si>
  <si>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</si>
  <si>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</si>
  <si>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</si>
  <si>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</si>
  <si>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</si>
  <si>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</si>
  <si>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</si>
  <si>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</si>
  <si>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</si>
  <si>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</si>
  <si>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</si>
  <si>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</si>
  <si>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</si>
  <si>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</si>
  <si>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</si>
  <si>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</si>
  <si>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</si>
  <si>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</si>
  <si>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</si>
  <si>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</si>
  <si>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</si>
  <si>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</si>
  <si>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</si>
  <si>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</si>
  <si>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t>Project financing:</t>
  </si>
  <si>
    <t xml:space="preserve">Months per year </t>
  </si>
  <si>
    <t>Coverage Cost Department</t>
  </si>
  <si>
    <t>Personnel Costs incl. Approved LKP</t>
  </si>
  <si>
    <t>uppdaterad 2026-05-06</t>
  </si>
  <si>
    <t>1 Undergraduate Education (Grundutbildning)</t>
  </si>
  <si>
    <t>2 Contract education (Uppdragsutbildning)</t>
  </si>
  <si>
    <t>21 Commissioned education (Beställd utbildning)</t>
  </si>
  <si>
    <t>3 Research / Third-cycle education (Forskning / forskarutbildning)</t>
  </si>
  <si>
    <t>4 Contract Research (Uppdragsforskning)</t>
  </si>
  <si>
    <t>36 month (3 years) Accessories</t>
  </si>
  <si>
    <t>60 month (5 years) Equipment</t>
  </si>
  <si>
    <t>120 month (10 years) Certain major investments</t>
  </si>
  <si>
    <t>Department</t>
  </si>
  <si>
    <r>
      <t xml:space="preserve">1. Select whether the budget should be calculated using salary as a percentage (tab </t>
    </r>
    <r>
      <rPr>
        <i/>
        <sz val="9"/>
        <color theme="1"/>
        <rFont val="Calibri"/>
        <family val="2"/>
        <scheme val="minor"/>
      </rPr>
      <t>Version 1</t>
    </r>
    <r>
      <rPr>
        <sz val="9"/>
        <color theme="1"/>
        <rFont val="Calibri"/>
        <family val="2"/>
        <scheme val="minor"/>
      </rPr>
      <t xml:space="preserve">) or salary in person-months (tab </t>
    </r>
    <r>
      <rPr>
        <i/>
        <sz val="9"/>
        <color theme="1"/>
        <rFont val="Calibri"/>
        <family val="2"/>
        <scheme val="minor"/>
      </rPr>
      <t>Version 2</t>
    </r>
    <r>
      <rPr>
        <sz val="9"/>
        <color theme="1"/>
        <rFont val="Calibri"/>
        <family val="2"/>
        <scheme val="minor"/>
      </rPr>
      <t>).</t>
    </r>
  </si>
  <si>
    <t>To display the LKP calculations, click the + buttons to the left of rows 72, 77, and 82.</t>
  </si>
  <si>
    <t>Unless otherwise decided, any co-financing on row 117 will be covered by the project manager’s unit FOFU funds.</t>
  </si>
  <si>
    <t>Year 7</t>
  </si>
  <si>
    <t>Year 8</t>
  </si>
  <si>
    <t>Year 9</t>
  </si>
  <si>
    <t>Year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</si>
</sst>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000"/>
    <numFmt numFmtId="169" formatCode="0.0"/>
  </numFmts>
  <fonts count="8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
      <sz val="11"/>
      <color theme="1"/>
      <name val="Segoe UI"/>
      <family val="2"/>
    </font>
    <font>
      <sz val="14"/>
      <color theme="1"/>
      <name val="Calibri"/>
      <family val="2"/>
      <scheme val="minor"/>
    </font>
    <font>
      <b/>
      <sz val="10"/>
      <color rgb="FF0070C0"/>
      <name val="Arial"/>
      <family val="2"/>
    </font>
    <font>
      <sz val="9"/>
      <color theme="1"/>
      <name val="Calibri"/>
      <family val="2"/>
    </font>
    <font>
      <sz val="11"/>
      <color theme="1"/>
      <name val="Segoe UI"/>
      <charset val="1"/>
    </font>
    <font>
      <i/>
      <sz val="9"/>
      <color theme="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7">
    <xf numFmtId="0" fontId="0" fillId="0" borderId="0"/>
    <xf numFmtId="0" fontId="9" fillId="0" borderId="0" applyNumberFormat="0" applyFill="0" applyBorder="0" applyAlignment="0" applyProtection="0"/>
    <xf numFmtId="0" fontId="8" fillId="0" borderId="0"/>
    <xf numFmtId="9" fontId="37" fillId="0" borderId="0" applyFont="0" applyFill="0" applyBorder="0" applyAlignment="0" applyProtection="0"/>
    <xf numFmtId="43" fontId="37" fillId="0" borderId="0" applyFont="0" applyFill="0" applyBorder="0" applyAlignment="0" applyProtection="0"/>
    <xf numFmtId="0" fontId="40" fillId="0" borderId="0" applyNumberFormat="0" applyFill="0" applyBorder="0" applyAlignment="0" applyProtection="0"/>
    <xf numFmtId="0" fontId="4" fillId="0" borderId="0"/>
  </cellStyleXfs>
  <cellXfs count="447">
    <xf numFmtId="0" fontId="0" fillId="0" borderId="0" xfId="0"/>
    <xf numFmtId="0" fontId="11"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11" fillId="0" borderId="0" xfId="0" applyFont="1" applyAlignment="1">
      <alignment horizontal="left" vertical="top" indent="1"/>
    </xf>
    <xf numFmtId="0" fontId="13" fillId="0" borderId="0" xfId="0" applyFont="1" applyAlignment="1">
      <alignment horizontal="left" vertical="top" indent="1"/>
    </xf>
    <xf numFmtId="14" fontId="11" fillId="0" borderId="0" xfId="0" applyNumberFormat="1" applyFont="1" applyAlignment="1">
      <alignment horizontal="left" vertical="top" indent="1"/>
    </xf>
    <xf numFmtId="14" fontId="13" fillId="0" borderId="0" xfId="0" applyNumberFormat="1" applyFont="1" applyAlignment="1">
      <alignment horizontal="left" vertical="top" indent="1"/>
    </xf>
    <xf numFmtId="0" fontId="16" fillId="0" borderId="13" xfId="0" applyFont="1" applyBorder="1" applyAlignment="1">
      <alignment horizontal="left" vertical="top" indent="1"/>
    </xf>
    <xf numFmtId="0" fontId="11" fillId="0" borderId="1" xfId="0" applyFont="1" applyBorder="1" applyAlignment="1">
      <alignment horizontal="left" vertical="center"/>
    </xf>
    <xf numFmtId="14" fontId="17" fillId="0" borderId="1" xfId="0" applyNumberFormat="1" applyFont="1" applyBorder="1" applyAlignment="1">
      <alignment horizontal="left" vertical="center"/>
    </xf>
    <xf numFmtId="0" fontId="8" fillId="0" borderId="0" xfId="2"/>
    <xf numFmtId="0" fontId="20" fillId="0" borderId="0" xfId="2" applyFont="1"/>
    <xf numFmtId="0" fontId="10" fillId="0" borderId="0" xfId="2" applyFont="1"/>
    <xf numFmtId="0" fontId="24" fillId="0" borderId="0" xfId="2" applyFont="1"/>
    <xf numFmtId="165" fontId="24" fillId="0" borderId="0" xfId="2" applyNumberFormat="1" applyFont="1"/>
    <xf numFmtId="0" fontId="25" fillId="0" borderId="0" xfId="2" applyFont="1"/>
    <xf numFmtId="165" fontId="25" fillId="0" borderId="0" xfId="2" applyNumberFormat="1" applyFont="1"/>
    <xf numFmtId="165" fontId="25" fillId="0" borderId="0" xfId="2" applyNumberFormat="1" applyFont="1" applyAlignment="1">
      <alignment horizontal="right"/>
    </xf>
    <xf numFmtId="165" fontId="25" fillId="0" borderId="0" xfId="2" applyNumberFormat="1" applyFont="1" applyAlignment="1">
      <alignment horizontal="center"/>
    </xf>
    <xf numFmtId="165" fontId="25" fillId="0" borderId="0" xfId="2" applyNumberFormat="1" applyFont="1" applyProtection="1">
      <protection locked="0"/>
    </xf>
    <xf numFmtId="0" fontId="8" fillId="0" borderId="14" xfId="2" applyBorder="1"/>
    <xf numFmtId="165" fontId="26" fillId="0" borderId="0" xfId="2" applyNumberFormat="1" applyFont="1"/>
    <xf numFmtId="0" fontId="0" fillId="0" borderId="0" xfId="0" applyAlignment="1">
      <alignment horizontal="left"/>
    </xf>
    <xf numFmtId="0" fontId="0" fillId="0" borderId="0" xfId="0" applyAlignment="1">
      <alignment horizontal="right"/>
    </xf>
    <xf numFmtId="14" fontId="17" fillId="3" borderId="1" xfId="0" applyNumberFormat="1" applyFont="1" applyFill="1" applyBorder="1" applyAlignment="1" applyProtection="1">
      <alignment horizontal="left" vertical="center"/>
      <protection locked="0"/>
    </xf>
    <xf numFmtId="0" fontId="30" fillId="0" borderId="0" xfId="0" applyFont="1" applyAlignment="1">
      <alignment horizontal="left" vertical="top"/>
    </xf>
    <xf numFmtId="0" fontId="30" fillId="0" borderId="0" xfId="0" applyFont="1" applyAlignment="1">
      <alignment horizontal="left" vertical="top" indent="1"/>
    </xf>
    <xf numFmtId="14" fontId="31" fillId="0" borderId="0" xfId="0" applyNumberFormat="1" applyFont="1" applyAlignment="1">
      <alignment horizontal="left" vertical="top"/>
    </xf>
    <xf numFmtId="165" fontId="24" fillId="0" borderId="3" xfId="2" applyNumberFormat="1" applyFont="1" applyBorder="1" applyProtection="1">
      <protection locked="0"/>
    </xf>
    <xf numFmtId="165" fontId="24" fillId="0" borderId="4" xfId="2" applyNumberFormat="1" applyFont="1" applyBorder="1" applyProtection="1">
      <protection locked="0"/>
    </xf>
    <xf numFmtId="0" fontId="34" fillId="0" borderId="0" xfId="0" applyFont="1"/>
    <xf numFmtId="166" fontId="10" fillId="0" borderId="0" xfId="2" applyNumberFormat="1" applyFont="1"/>
    <xf numFmtId="0" fontId="6" fillId="0" borderId="15" xfId="0" applyFont="1" applyBorder="1" applyAlignment="1" applyProtection="1">
      <alignment horizontal="left" vertical="top" indent="1"/>
      <protection locked="0"/>
    </xf>
    <xf numFmtId="0" fontId="16" fillId="0" borderId="10" xfId="0" applyFont="1" applyBorder="1" applyAlignment="1">
      <alignment horizontal="left" vertical="top" indent="1"/>
    </xf>
    <xf numFmtId="0" fontId="16" fillId="0" borderId="12" xfId="0" applyFont="1" applyBorder="1" applyAlignment="1">
      <alignment horizontal="left" vertical="top" indent="1"/>
    </xf>
    <xf numFmtId="0" fontId="16" fillId="0" borderId="10"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11" xfId="0" applyFont="1" applyBorder="1" applyAlignment="1">
      <alignment horizontal="left" vertical="top" indent="1"/>
    </xf>
    <xf numFmtId="14"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left"/>
    </xf>
    <xf numFmtId="0" fontId="32" fillId="3" borderId="3" xfId="2" applyFont="1" applyFill="1" applyBorder="1" applyProtection="1">
      <protection locked="0"/>
    </xf>
    <xf numFmtId="166" fontId="8" fillId="3" borderId="3" xfId="2" applyNumberFormat="1" applyFill="1" applyBorder="1" applyProtection="1">
      <protection locked="0"/>
    </xf>
    <xf numFmtId="166" fontId="10" fillId="0" borderId="3" xfId="2" applyNumberFormat="1" applyFont="1" applyBorder="1" applyProtection="1">
      <protection locked="0"/>
    </xf>
    <xf numFmtId="0" fontId="38" fillId="0" borderId="0" xfId="0" applyFont="1" applyAlignment="1">
      <alignment horizontal="left" vertical="top"/>
    </xf>
    <xf numFmtId="0" fontId="39" fillId="0" borderId="0" xfId="2" applyFont="1"/>
    <xf numFmtId="166" fontId="10" fillId="0" borderId="0" xfId="2" applyNumberFormat="1" applyFont="1" applyProtection="1">
      <protection locked="0"/>
    </xf>
    <xf numFmtId="0" fontId="25" fillId="0" borderId="0" xfId="2" applyFont="1" applyAlignment="1">
      <alignment horizontal="center"/>
    </xf>
    <xf numFmtId="0" fontId="49" fillId="0" borderId="0" xfId="2" applyFont="1"/>
    <xf numFmtId="0" fontId="14" fillId="0" borderId="0" xfId="0" applyFont="1" applyAlignment="1">
      <alignment horizontal="left" vertical="center"/>
    </xf>
    <xf numFmtId="49" fontId="36" fillId="0" borderId="28" xfId="0" applyNumberFormat="1" applyFont="1" applyBorder="1" applyAlignment="1" applyProtection="1">
      <alignment horizontal="left" vertical="top" wrapText="1" indent="1"/>
      <protection locked="0"/>
    </xf>
    <xf numFmtId="0" fontId="16" fillId="0" borderId="5" xfId="0" applyFont="1" applyBorder="1" applyAlignment="1">
      <alignment horizontal="left" vertical="top" indent="1"/>
    </xf>
    <xf numFmtId="14" fontId="17" fillId="3" borderId="8" xfId="0" applyNumberFormat="1" applyFont="1" applyFill="1" applyBorder="1" applyAlignment="1" applyProtection="1">
      <alignment horizontal="left" vertical="center"/>
      <protection locked="0"/>
    </xf>
    <xf numFmtId="0" fontId="16" fillId="0" borderId="23" xfId="0" applyFont="1" applyBorder="1" applyAlignment="1">
      <alignment horizontal="left" vertical="top" indent="1"/>
    </xf>
    <xf numFmtId="0" fontId="16" fillId="0" borderId="4" xfId="0" applyFont="1" applyBorder="1" applyAlignment="1">
      <alignment horizontal="left" vertical="top" indent="1"/>
    </xf>
    <xf numFmtId="0" fontId="16" fillId="0" borderId="24" xfId="0" applyFont="1" applyBorder="1" applyAlignment="1">
      <alignment horizontal="left" vertical="top" indent="1"/>
    </xf>
    <xf numFmtId="0" fontId="19" fillId="0" borderId="0" xfId="2" applyFont="1" applyProtection="1">
      <protection locked="0"/>
    </xf>
    <xf numFmtId="0" fontId="8" fillId="0" borderId="0" xfId="2" applyProtection="1">
      <protection locked="0"/>
    </xf>
    <xf numFmtId="0" fontId="29" fillId="0" borderId="0" xfId="2" applyFont="1" applyProtection="1">
      <protection locked="0"/>
    </xf>
    <xf numFmtId="0" fontId="25" fillId="0" borderId="0" xfId="2" applyFont="1" applyProtection="1">
      <protection locked="0"/>
    </xf>
    <xf numFmtId="165" fontId="24" fillId="0" borderId="0" xfId="2" applyNumberFormat="1" applyFont="1" applyProtection="1">
      <protection locked="0"/>
    </xf>
    <xf numFmtId="0" fontId="24" fillId="0" borderId="0" xfId="2" applyFont="1" applyProtection="1">
      <protection locked="0"/>
    </xf>
    <xf numFmtId="0" fontId="28" fillId="0" borderId="0" xfId="2" applyFont="1" applyProtection="1">
      <protection locked="0"/>
    </xf>
    <xf numFmtId="0" fontId="33" fillId="0" borderId="0" xfId="2" applyFont="1" applyAlignment="1" applyProtection="1">
      <alignment horizontal="right"/>
      <protection locked="0"/>
    </xf>
    <xf numFmtId="165" fontId="47" fillId="0" borderId="0" xfId="2" applyNumberFormat="1" applyFont="1" applyProtection="1">
      <protection locked="0"/>
    </xf>
    <xf numFmtId="165" fontId="46" fillId="0" borderId="0" xfId="2" applyNumberFormat="1" applyFont="1" applyProtection="1">
      <protection locked="0"/>
    </xf>
    <xf numFmtId="0" fontId="21" fillId="0" borderId="0" xfId="2" applyFont="1" applyProtection="1">
      <protection locked="0"/>
    </xf>
    <xf numFmtId="165" fontId="10" fillId="0" borderId="0" xfId="2" applyNumberFormat="1" applyFont="1" applyProtection="1">
      <protection locked="0"/>
    </xf>
    <xf numFmtId="0" fontId="22" fillId="0" borderId="0" xfId="2" applyFont="1" applyProtection="1">
      <protection locked="0"/>
    </xf>
    <xf numFmtId="165" fontId="49" fillId="0" borderId="0" xfId="2" applyNumberFormat="1" applyFont="1" applyProtection="1">
      <protection locked="0"/>
    </xf>
    <xf numFmtId="165" fontId="24" fillId="0" borderId="7" xfId="2" applyNumberFormat="1" applyFont="1" applyBorder="1" applyProtection="1">
      <protection locked="0"/>
    </xf>
    <xf numFmtId="0" fontId="25" fillId="0" borderId="0" xfId="2" applyFont="1" applyAlignment="1" applyProtection="1">
      <alignment horizontal="center"/>
      <protection locked="0"/>
    </xf>
    <xf numFmtId="0" fontId="18" fillId="0" borderId="0" xfId="2" applyFont="1" applyProtection="1">
      <protection locked="0"/>
    </xf>
    <xf numFmtId="167" fontId="8" fillId="0" borderId="0" xfId="2" applyNumberFormat="1" applyProtection="1">
      <protection locked="0"/>
    </xf>
    <xf numFmtId="0" fontId="10" fillId="0" borderId="0" xfId="2" applyFont="1" applyProtection="1">
      <protection locked="0"/>
    </xf>
    <xf numFmtId="0" fontId="0" fillId="0" borderId="0" xfId="0" applyProtection="1">
      <protection locked="0"/>
    </xf>
    <xf numFmtId="166" fontId="8" fillId="3" borderId="5" xfId="2" applyNumberFormat="1" applyFill="1" applyBorder="1" applyProtection="1">
      <protection locked="0"/>
    </xf>
    <xf numFmtId="166" fontId="10" fillId="0" borderId="3" xfId="2" applyNumberFormat="1" applyFont="1" applyBorder="1"/>
    <xf numFmtId="0" fontId="17" fillId="3" borderId="8" xfId="0" applyFont="1" applyFill="1" applyBorder="1" applyAlignment="1" applyProtection="1">
      <alignment horizontal="left" vertical="center"/>
      <protection locked="0"/>
    </xf>
    <xf numFmtId="10" fontId="8" fillId="0" borderId="0" xfId="2" applyNumberFormat="1" applyProtection="1">
      <protection locked="0"/>
    </xf>
    <xf numFmtId="10" fontId="0" fillId="0" borderId="0" xfId="3" applyNumberFormat="1" applyFont="1" applyFill="1" applyBorder="1" applyAlignment="1" applyProtection="1">
      <alignment horizontal="left"/>
    </xf>
    <xf numFmtId="0" fontId="37" fillId="0" borderId="0" xfId="0" applyFont="1"/>
    <xf numFmtId="0" fontId="50" fillId="0" borderId="0" xfId="0" applyFont="1"/>
    <xf numFmtId="0" fontId="27" fillId="0" borderId="0" xfId="0" applyFont="1"/>
    <xf numFmtId="0" fontId="37" fillId="0" borderId="6" xfId="0" applyFont="1" applyBorder="1"/>
    <xf numFmtId="0" fontId="37" fillId="0" borderId="6" xfId="0" applyFont="1" applyBorder="1" applyAlignment="1">
      <alignment horizontal="left" indent="1"/>
    </xf>
    <xf numFmtId="0" fontId="37" fillId="0" borderId="0" xfId="0" applyFont="1" applyAlignment="1">
      <alignment horizontal="left" indent="1"/>
    </xf>
    <xf numFmtId="10" fontId="37" fillId="0" borderId="0" xfId="0" applyNumberFormat="1" applyFont="1" applyAlignment="1">
      <alignment horizontal="right" indent="1"/>
    </xf>
    <xf numFmtId="168" fontId="37" fillId="0" borderId="0" xfId="0" applyNumberFormat="1" applyFont="1" applyAlignment="1">
      <alignment horizontal="right" indent="1"/>
    </xf>
    <xf numFmtId="0" fontId="34" fillId="0" borderId="2" xfId="0" applyFont="1" applyBorder="1"/>
    <xf numFmtId="0" fontId="0" fillId="0" borderId="4" xfId="0" applyBorder="1"/>
    <xf numFmtId="0" fontId="40" fillId="0" borderId="0" xfId="5" applyAlignment="1" applyProtection="1"/>
    <xf numFmtId="0" fontId="40" fillId="0" borderId="0" xfId="5" applyAlignment="1" applyProtection="1">
      <alignment vertical="center" wrapText="1"/>
    </xf>
    <xf numFmtId="0" fontId="0" fillId="0" borderId="0" xfId="0" applyAlignment="1">
      <alignment horizontal="left" indent="1"/>
    </xf>
    <xf numFmtId="0" fontId="0" fillId="0" borderId="4" xfId="0" applyBorder="1" applyAlignment="1">
      <alignment horizontal="left" indent="1"/>
    </xf>
    <xf numFmtId="10" fontId="0" fillId="0" borderId="0" xfId="3" applyNumberFormat="1" applyFont="1" applyFill="1" applyBorder="1" applyAlignment="1" applyProtection="1">
      <alignment horizontal="left"/>
      <protection locked="0"/>
    </xf>
    <xf numFmtId="9" fontId="24" fillId="0" borderId="0" xfId="2" applyNumberFormat="1" applyFont="1" applyProtection="1">
      <protection locked="0"/>
    </xf>
    <xf numFmtId="165" fontId="48" fillId="0" borderId="0" xfId="2" applyNumberFormat="1" applyFont="1" applyProtection="1">
      <protection locked="0"/>
    </xf>
    <xf numFmtId="164" fontId="20" fillId="0" borderId="0" xfId="2" applyNumberFormat="1" applyFont="1"/>
    <xf numFmtId="0" fontId="34" fillId="0" borderId="6" xfId="0" applyFont="1" applyBorder="1"/>
    <xf numFmtId="0" fontId="17" fillId="0" borderId="16" xfId="0" applyFont="1" applyBorder="1" applyAlignment="1" applyProtection="1">
      <alignment horizontal="left" vertical="top" indent="1"/>
      <protection locked="0"/>
    </xf>
    <xf numFmtId="0" fontId="17" fillId="0" borderId="17" xfId="0" applyFont="1" applyBorder="1" applyAlignment="1" applyProtection="1">
      <alignment horizontal="left" vertical="top" indent="1"/>
      <protection locked="0"/>
    </xf>
    <xf numFmtId="0" fontId="0" fillId="0" borderId="2" xfId="0" applyBorder="1" applyAlignment="1">
      <alignment horizontal="left" indent="1"/>
    </xf>
    <xf numFmtId="0" fontId="0" fillId="0" borderId="6" xfId="0" applyBorder="1" applyAlignment="1">
      <alignment horizontal="left" indent="1"/>
    </xf>
    <xf numFmtId="0" fontId="51" fillId="0" borderId="0" xfId="0" applyFont="1" applyAlignment="1">
      <alignment horizontal="left"/>
    </xf>
    <xf numFmtId="0" fontId="51" fillId="0" borderId="0" xfId="0" applyFont="1"/>
    <xf numFmtId="0" fontId="52" fillId="0" borderId="0" xfId="0" applyFont="1"/>
    <xf numFmtId="0" fontId="53" fillId="0" borderId="0" xfId="0" applyFont="1"/>
    <xf numFmtId="0" fontId="19" fillId="0" borderId="14" xfId="0" applyFont="1" applyBorder="1"/>
    <xf numFmtId="0" fontId="18" fillId="0" borderId="14" xfId="0" applyFont="1" applyBorder="1"/>
    <xf numFmtId="0" fontId="18" fillId="0" borderId="14" xfId="0" applyFont="1" applyBorder="1" applyAlignment="1">
      <alignment horizontal="center"/>
    </xf>
    <xf numFmtId="10" fontId="18" fillId="0" borderId="14" xfId="0" applyNumberFormat="1" applyFont="1" applyBorder="1"/>
    <xf numFmtId="0" fontId="54" fillId="5" borderId="2" xfId="0" applyFont="1" applyFill="1" applyBorder="1" applyAlignment="1">
      <alignment vertical="center"/>
    </xf>
    <xf numFmtId="0" fontId="0" fillId="6" borderId="0" xfId="0" applyFill="1"/>
    <xf numFmtId="14" fontId="0" fillId="6" borderId="0" xfId="0" applyNumberFormat="1" applyFill="1"/>
    <xf numFmtId="0" fontId="53" fillId="5" borderId="2" xfId="0" applyFont="1" applyFill="1" applyBorder="1"/>
    <xf numFmtId="0" fontId="55" fillId="5" borderId="2" xfId="0" applyFont="1" applyFill="1" applyBorder="1"/>
    <xf numFmtId="0" fontId="0" fillId="5" borderId="2" xfId="0" applyFill="1" applyBorder="1"/>
    <xf numFmtId="0" fontId="56" fillId="6" borderId="3" xfId="0" applyFont="1" applyFill="1" applyBorder="1" applyAlignment="1">
      <alignment horizontal="left"/>
    </xf>
    <xf numFmtId="0" fontId="53" fillId="6" borderId="3" xfId="0" applyFont="1" applyFill="1" applyBorder="1" applyAlignment="1">
      <alignment horizontal="left"/>
    </xf>
    <xf numFmtId="0" fontId="53" fillId="6" borderId="0" xfId="0" applyFont="1" applyFill="1"/>
    <xf numFmtId="167" fontId="0" fillId="0" borderId="0" xfId="4" applyNumberFormat="1" applyFont="1"/>
    <xf numFmtId="10" fontId="8" fillId="0" borderId="3" xfId="2" applyNumberFormat="1" applyBorder="1" applyProtection="1">
      <protection locked="0"/>
    </xf>
    <xf numFmtId="166" fontId="25" fillId="0" borderId="0" xfId="2" applyNumberFormat="1" applyFont="1"/>
    <xf numFmtId="166" fontId="23" fillId="0" borderId="33" xfId="2" applyNumberFormat="1" applyFont="1" applyBorder="1"/>
    <xf numFmtId="166" fontId="23" fillId="0" borderId="27" xfId="2" applyNumberFormat="1" applyFont="1" applyBorder="1"/>
    <xf numFmtId="0" fontId="48" fillId="0" borderId="0" xfId="2" applyFont="1"/>
    <xf numFmtId="167" fontId="10" fillId="0" borderId="3" xfId="4" applyNumberFormat="1" applyFont="1" applyBorder="1" applyProtection="1"/>
    <xf numFmtId="0" fontId="61" fillId="0" borderId="7" xfId="0" applyFont="1" applyBorder="1"/>
    <xf numFmtId="167" fontId="60" fillId="0" borderId="3" xfId="4" applyNumberFormat="1" applyFont="1" applyBorder="1" applyProtection="1"/>
    <xf numFmtId="9" fontId="0" fillId="0" borderId="0" xfId="0" applyNumberFormat="1"/>
    <xf numFmtId="9" fontId="0" fillId="0" borderId="0" xfId="3" applyFont="1"/>
    <xf numFmtId="0" fontId="18" fillId="0" borderId="0" xfId="6" applyFont="1"/>
    <xf numFmtId="0" fontId="18" fillId="0" borderId="0" xfId="6" applyFont="1" applyAlignment="1">
      <alignment horizontal="right"/>
    </xf>
    <xf numFmtId="10" fontId="18" fillId="0" borderId="0" xfId="6" applyNumberFormat="1" applyFont="1"/>
    <xf numFmtId="0" fontId="18" fillId="0" borderId="0" xfId="6" applyFont="1" applyAlignment="1">
      <alignment horizontal="left"/>
    </xf>
    <xf numFmtId="0" fontId="4" fillId="0" borderId="0" xfId="6"/>
    <xf numFmtId="0" fontId="62" fillId="0" borderId="0" xfId="6" applyFont="1"/>
    <xf numFmtId="0" fontId="62" fillId="0" borderId="0" xfId="6" applyFont="1" applyAlignment="1">
      <alignment horizontal="right"/>
    </xf>
    <xf numFmtId="165" fontId="18" fillId="0" borderId="0" xfId="6" applyNumberFormat="1" applyFont="1"/>
    <xf numFmtId="0" fontId="20" fillId="0" borderId="0" xfId="6" applyFont="1"/>
    <xf numFmtId="0" fontId="63" fillId="0" borderId="0" xfId="6" applyFont="1"/>
    <xf numFmtId="165" fontId="63" fillId="0" borderId="0" xfId="6" applyNumberFormat="1" applyFont="1"/>
    <xf numFmtId="14" fontId="18" fillId="0" borderId="0" xfId="6" applyNumberFormat="1" applyFont="1"/>
    <xf numFmtId="166" fontId="18" fillId="0" borderId="0" xfId="6" applyNumberFormat="1" applyFont="1"/>
    <xf numFmtId="10" fontId="18" fillId="0" borderId="0" xfId="6" applyNumberFormat="1" applyFont="1" applyAlignment="1">
      <alignment horizontal="right"/>
    </xf>
    <xf numFmtId="49" fontId="64" fillId="0" borderId="0" xfId="6" applyNumberFormat="1" applyFont="1" applyAlignment="1">
      <alignment horizontal="right"/>
    </xf>
    <xf numFmtId="0" fontId="62" fillId="0" borderId="14" xfId="6" applyFont="1" applyBorder="1"/>
    <xf numFmtId="0" fontId="18" fillId="0" borderId="14" xfId="6" applyFont="1" applyBorder="1"/>
    <xf numFmtId="0" fontId="65" fillId="0" borderId="14" xfId="6" applyFont="1" applyBorder="1" applyAlignment="1">
      <alignment horizontal="center"/>
    </xf>
    <xf numFmtId="0" fontId="18" fillId="0" borderId="14" xfId="6" applyFont="1" applyBorder="1" applyAlignment="1">
      <alignment horizontal="center"/>
    </xf>
    <xf numFmtId="10" fontId="18" fillId="0" borderId="14" xfId="6" applyNumberFormat="1" applyFont="1" applyBorder="1"/>
    <xf numFmtId="0" fontId="66" fillId="0" borderId="0" xfId="6" applyFont="1"/>
    <xf numFmtId="0" fontId="66" fillId="0" borderId="0" xfId="6" applyFont="1" applyAlignment="1">
      <alignment horizontal="right"/>
    </xf>
    <xf numFmtId="165" fontId="4" fillId="0" borderId="0" xfId="6" applyNumberFormat="1"/>
    <xf numFmtId="10" fontId="4" fillId="0" borderId="0" xfId="6" applyNumberFormat="1"/>
    <xf numFmtId="0" fontId="4" fillId="0" borderId="0" xfId="6" applyAlignment="1">
      <alignment horizontal="left"/>
    </xf>
    <xf numFmtId="49" fontId="4" fillId="0" borderId="0" xfId="6" applyNumberFormat="1"/>
    <xf numFmtId="0" fontId="4" fillId="0" borderId="0" xfId="6" applyAlignment="1">
      <alignment horizontal="center"/>
    </xf>
    <xf numFmtId="0" fontId="4" fillId="0" borderId="0" xfId="6" applyAlignment="1">
      <alignment horizontal="right"/>
    </xf>
    <xf numFmtId="0" fontId="59" fillId="0" borderId="0" xfId="6" applyFont="1"/>
    <xf numFmtId="0" fontId="67" fillId="0" borderId="0" xfId="6" applyFont="1" applyAlignment="1">
      <alignment horizontal="right"/>
    </xf>
    <xf numFmtId="0" fontId="10" fillId="0" borderId="0" xfId="6" applyFont="1"/>
    <xf numFmtId="0" fontId="10" fillId="0" borderId="0" xfId="6" applyFont="1" applyAlignment="1">
      <alignment horizontal="right"/>
    </xf>
    <xf numFmtId="165" fontId="10" fillId="0" borderId="0" xfId="6" applyNumberFormat="1" applyFont="1" applyAlignment="1">
      <alignment horizontal="right"/>
    </xf>
    <xf numFmtId="165" fontId="10" fillId="7" borderId="0" xfId="6" applyNumberFormat="1" applyFont="1" applyFill="1" applyAlignment="1">
      <alignment horizontal="right"/>
    </xf>
    <xf numFmtId="165" fontId="10" fillId="0" borderId="0" xfId="6" applyNumberFormat="1" applyFont="1" applyAlignment="1">
      <alignment horizontal="left"/>
    </xf>
    <xf numFmtId="0" fontId="67" fillId="0" borderId="0" xfId="6" applyFont="1"/>
    <xf numFmtId="0" fontId="63" fillId="0" borderId="0" xfId="6" applyFont="1" applyAlignment="1">
      <alignment horizontal="right" vertical="top"/>
    </xf>
    <xf numFmtId="165" fontId="10" fillId="0" borderId="0" xfId="6" applyNumberFormat="1" applyFont="1"/>
    <xf numFmtId="10" fontId="4" fillId="0" borderId="0" xfId="6" applyNumberFormat="1" applyAlignment="1">
      <alignment horizontal="right"/>
    </xf>
    <xf numFmtId="0" fontId="4" fillId="0" borderId="1" xfId="6" applyBorder="1" applyAlignment="1" applyProtection="1">
      <alignment horizontal="left"/>
      <protection locked="0"/>
    </xf>
    <xf numFmtId="0" fontId="4" fillId="8" borderId="0" xfId="6" applyFill="1"/>
    <xf numFmtId="0" fontId="32" fillId="0" borderId="0" xfId="6" applyFont="1"/>
    <xf numFmtId="166" fontId="35" fillId="0" borderId="0" xfId="6" applyNumberFormat="1" applyFont="1" applyAlignment="1">
      <alignment horizontal="right"/>
    </xf>
    <xf numFmtId="165" fontId="32" fillId="0" borderId="0" xfId="6" applyNumberFormat="1" applyFont="1"/>
    <xf numFmtId="166" fontId="32" fillId="0" borderId="0" xfId="6" applyNumberFormat="1" applyFont="1"/>
    <xf numFmtId="166" fontId="32" fillId="3" borderId="0" xfId="6" applyNumberFormat="1" applyFont="1" applyFill="1" applyProtection="1">
      <protection locked="0"/>
    </xf>
    <xf numFmtId="166" fontId="32" fillId="0" borderId="18" xfId="6" applyNumberFormat="1" applyFont="1" applyBorder="1" applyProtection="1">
      <protection locked="0"/>
    </xf>
    <xf numFmtId="166" fontId="35" fillId="0" borderId="0" xfId="6" applyNumberFormat="1" applyFont="1"/>
    <xf numFmtId="10" fontId="32" fillId="0" borderId="0" xfId="6" applyNumberFormat="1" applyFont="1"/>
    <xf numFmtId="0" fontId="23" fillId="0" borderId="0" xfId="6" applyFont="1"/>
    <xf numFmtId="166" fontId="32" fillId="0" borderId="19" xfId="6" applyNumberFormat="1" applyFont="1" applyBorder="1" applyProtection="1">
      <protection locked="0"/>
    </xf>
    <xf numFmtId="0" fontId="32" fillId="0" borderId="2" xfId="6" applyFont="1" applyBorder="1"/>
    <xf numFmtId="0" fontId="32" fillId="0" borderId="2" xfId="6" applyFont="1" applyBorder="1" applyAlignment="1">
      <alignment horizontal="right"/>
    </xf>
    <xf numFmtId="0" fontId="59" fillId="0" borderId="2" xfId="6" applyFont="1" applyBorder="1"/>
    <xf numFmtId="165" fontId="32" fillId="0" borderId="2" xfId="6" applyNumberFormat="1" applyFont="1" applyBorder="1"/>
    <xf numFmtId="166" fontId="32" fillId="0" borderId="2" xfId="6" applyNumberFormat="1" applyFont="1" applyBorder="1"/>
    <xf numFmtId="166" fontId="32" fillId="3" borderId="2" xfId="6" applyNumberFormat="1" applyFont="1" applyFill="1" applyBorder="1" applyProtection="1">
      <protection locked="0"/>
    </xf>
    <xf numFmtId="166" fontId="32" fillId="0" borderId="34" xfId="6" applyNumberFormat="1" applyFont="1" applyBorder="1" applyProtection="1">
      <protection locked="0"/>
    </xf>
    <xf numFmtId="166" fontId="35" fillId="0" borderId="2" xfId="6" applyNumberFormat="1" applyFont="1" applyBorder="1"/>
    <xf numFmtId="10" fontId="32" fillId="0" borderId="2" xfId="6" applyNumberFormat="1" applyFont="1" applyBorder="1"/>
    <xf numFmtId="0" fontId="4" fillId="0" borderId="0" xfId="6" applyAlignment="1" applyProtection="1">
      <alignment horizontal="left"/>
      <protection locked="0"/>
    </xf>
    <xf numFmtId="10" fontId="32" fillId="0" borderId="0" xfId="6" applyNumberFormat="1" applyFont="1" applyAlignment="1">
      <alignment horizontal="right"/>
    </xf>
    <xf numFmtId="166" fontId="35" fillId="0" borderId="2" xfId="6" applyNumberFormat="1" applyFont="1" applyBorder="1" applyAlignment="1">
      <alignment horizontal="right"/>
    </xf>
    <xf numFmtId="166" fontId="32" fillId="0" borderId="35" xfId="6" applyNumberFormat="1" applyFont="1" applyBorder="1" applyProtection="1">
      <protection locked="0"/>
    </xf>
    <xf numFmtId="166" fontId="35" fillId="0" borderId="0" xfId="6" applyNumberFormat="1" applyFont="1" applyProtection="1">
      <protection locked="0"/>
    </xf>
    <xf numFmtId="0" fontId="32" fillId="0" borderId="0" xfId="6" applyFont="1" applyAlignment="1">
      <alignment horizontal="right"/>
    </xf>
    <xf numFmtId="166" fontId="32" fillId="0" borderId="0" xfId="6" applyNumberFormat="1" applyFont="1" applyProtection="1">
      <protection locked="0"/>
    </xf>
    <xf numFmtId="0" fontId="4" fillId="0" borderId="4" xfId="6" applyBorder="1"/>
    <xf numFmtId="0" fontId="4" fillId="0" borderId="4" xfId="6" applyBorder="1" applyAlignment="1">
      <alignment horizontal="right"/>
    </xf>
    <xf numFmtId="0" fontId="10" fillId="0" borderId="4" xfId="6" applyFont="1" applyBorder="1"/>
    <xf numFmtId="165" fontId="10" fillId="0" borderId="4" xfId="6" applyNumberFormat="1" applyFont="1" applyBorder="1"/>
    <xf numFmtId="166" fontId="10" fillId="0" borderId="4" xfId="6" applyNumberFormat="1" applyFont="1" applyBorder="1"/>
    <xf numFmtId="166" fontId="4" fillId="0" borderId="4" xfId="6" applyNumberFormat="1" applyBorder="1"/>
    <xf numFmtId="166" fontId="10" fillId="2" borderId="4" xfId="6" applyNumberFormat="1" applyFont="1" applyFill="1" applyBorder="1"/>
    <xf numFmtId="10" fontId="4" fillId="0" borderId="4" xfId="6" applyNumberFormat="1" applyBorder="1"/>
    <xf numFmtId="166" fontId="4" fillId="0" borderId="0" xfId="6" applyNumberFormat="1"/>
    <xf numFmtId="166" fontId="4" fillId="3" borderId="0" xfId="6" applyNumberFormat="1" applyFill="1" applyProtection="1">
      <protection locked="0"/>
    </xf>
    <xf numFmtId="166" fontId="4" fillId="0" borderId="0" xfId="6" applyNumberFormat="1" applyProtection="1">
      <protection locked="0"/>
    </xf>
    <xf numFmtId="166" fontId="4" fillId="0" borderId="21" xfId="6" applyNumberFormat="1" applyBorder="1" applyProtection="1">
      <protection locked="0"/>
    </xf>
    <xf numFmtId="165" fontId="4" fillId="7" borderId="0" xfId="6" applyNumberFormat="1" applyFill="1" applyProtection="1">
      <protection locked="0"/>
    </xf>
    <xf numFmtId="10" fontId="4" fillId="0" borderId="0" xfId="6" applyNumberFormat="1" applyProtection="1">
      <protection locked="0"/>
    </xf>
    <xf numFmtId="166" fontId="4" fillId="0" borderId="18" xfId="6" applyNumberFormat="1" applyBorder="1" applyProtection="1">
      <protection locked="0"/>
    </xf>
    <xf numFmtId="166" fontId="4" fillId="0" borderId="19" xfId="6" applyNumberFormat="1" applyBorder="1" applyProtection="1">
      <protection locked="0"/>
    </xf>
    <xf numFmtId="166" fontId="4" fillId="0" borderId="20" xfId="6" applyNumberFormat="1" applyBorder="1" applyProtection="1">
      <protection locked="0"/>
    </xf>
    <xf numFmtId="0" fontId="4" fillId="0" borderId="2" xfId="6" applyBorder="1"/>
    <xf numFmtId="0" fontId="4" fillId="0" borderId="2" xfId="6" applyBorder="1" applyAlignment="1">
      <alignment horizontal="right"/>
    </xf>
    <xf numFmtId="165" fontId="4" fillId="0" borderId="2" xfId="6" applyNumberFormat="1" applyBorder="1"/>
    <xf numFmtId="166" fontId="4" fillId="0" borderId="2" xfId="6" applyNumberFormat="1" applyBorder="1"/>
    <xf numFmtId="166" fontId="4" fillId="3" borderId="2" xfId="6" applyNumberFormat="1" applyFill="1" applyBorder="1" applyProtection="1">
      <protection locked="0"/>
    </xf>
    <xf numFmtId="10" fontId="4" fillId="0" borderId="2" xfId="6" applyNumberFormat="1" applyBorder="1"/>
    <xf numFmtId="166" fontId="10" fillId="0" borderId="0" xfId="6" applyNumberFormat="1" applyFont="1"/>
    <xf numFmtId="166" fontId="10" fillId="2" borderId="0" xfId="6" applyNumberFormat="1" applyFont="1" applyFill="1"/>
    <xf numFmtId="0" fontId="68" fillId="0" borderId="0" xfId="6" applyFont="1"/>
    <xf numFmtId="0" fontId="18" fillId="0" borderId="36" xfId="6" applyFont="1" applyBorder="1"/>
    <xf numFmtId="0" fontId="71" fillId="0" borderId="0" xfId="6" applyFont="1"/>
    <xf numFmtId="0" fontId="65" fillId="0" borderId="0" xfId="6" applyFont="1"/>
    <xf numFmtId="0" fontId="23" fillId="0" borderId="1" xfId="6" applyFont="1" applyBorder="1" applyAlignment="1" applyProtection="1">
      <alignment horizontal="left"/>
      <protection locked="0"/>
    </xf>
    <xf numFmtId="167" fontId="23" fillId="0" borderId="3" xfId="4" applyNumberFormat="1" applyFont="1" applyBorder="1" applyProtection="1"/>
    <xf numFmtId="10" fontId="61" fillId="0" borderId="7" xfId="0" applyNumberFormat="1" applyFont="1" applyBorder="1"/>
    <xf numFmtId="10" fontId="42" fillId="0" borderId="7" xfId="0" applyNumberFormat="1" applyFont="1" applyBorder="1"/>
    <xf numFmtId="165" fontId="25" fillId="0" borderId="37" xfId="2" applyNumberFormat="1" applyFont="1" applyBorder="1" applyAlignment="1">
      <alignment horizontal="right"/>
    </xf>
    <xf numFmtId="165" fontId="25" fillId="0" borderId="38" xfId="2" applyNumberFormat="1" applyFont="1" applyBorder="1" applyAlignment="1">
      <alignment horizontal="center"/>
    </xf>
    <xf numFmtId="165" fontId="24" fillId="0" borderId="37" xfId="2" applyNumberFormat="1" applyFont="1" applyBorder="1" applyProtection="1">
      <protection locked="0"/>
    </xf>
    <xf numFmtId="166" fontId="25" fillId="0" borderId="39" xfId="2" applyNumberFormat="1" applyFont="1" applyBorder="1"/>
    <xf numFmtId="165" fontId="24" fillId="0" borderId="40" xfId="2" applyNumberFormat="1" applyFont="1" applyBorder="1" applyProtection="1">
      <protection locked="0"/>
    </xf>
    <xf numFmtId="165" fontId="24" fillId="0" borderId="41" xfId="2" applyNumberFormat="1" applyFont="1" applyBorder="1" applyProtection="1">
      <protection locked="0"/>
    </xf>
    <xf numFmtId="165" fontId="24" fillId="0" borderId="42" xfId="2" applyNumberFormat="1" applyFont="1" applyBorder="1" applyProtection="1">
      <protection locked="0"/>
    </xf>
    <xf numFmtId="166" fontId="25" fillId="0" borderId="43" xfId="2" applyNumberFormat="1" applyFont="1" applyBorder="1"/>
    <xf numFmtId="165" fontId="25" fillId="0" borderId="40" xfId="2" applyNumberFormat="1" applyFont="1" applyBorder="1" applyProtection="1">
      <protection locked="0"/>
    </xf>
    <xf numFmtId="165" fontId="25" fillId="0" borderId="41" xfId="2" applyNumberFormat="1" applyFont="1" applyBorder="1" applyProtection="1">
      <protection locked="0"/>
    </xf>
    <xf numFmtId="166" fontId="26" fillId="0" borderId="47" xfId="2" applyNumberFormat="1" applyFont="1" applyBorder="1"/>
    <xf numFmtId="167" fontId="10" fillId="0" borderId="0" xfId="4" applyNumberFormat="1" applyFont="1" applyBorder="1" applyProtection="1"/>
    <xf numFmtId="0" fontId="41" fillId="0" borderId="0" xfId="0" applyFont="1"/>
    <xf numFmtId="0" fontId="8" fillId="0" borderId="6" xfId="2" applyBorder="1" applyProtection="1">
      <protection locked="0"/>
    </xf>
    <xf numFmtId="0" fontId="60" fillId="0" borderId="6" xfId="2" applyFont="1" applyBorder="1" applyProtection="1">
      <protection locked="0"/>
    </xf>
    <xf numFmtId="0" fontId="8" fillId="0" borderId="7" xfId="2" applyBorder="1" applyProtection="1">
      <protection locked="0"/>
    </xf>
    <xf numFmtId="0" fontId="8" fillId="0" borderId="26" xfId="2" applyBorder="1" applyProtection="1">
      <protection locked="0"/>
    </xf>
    <xf numFmtId="0" fontId="61" fillId="0" borderId="0" xfId="0" applyFont="1"/>
    <xf numFmtId="0" fontId="60" fillId="0" borderId="0" xfId="2" applyFont="1" applyProtection="1">
      <protection locked="0"/>
    </xf>
    <xf numFmtId="0" fontId="10" fillId="0" borderId="48" xfId="2" applyFont="1" applyBorder="1"/>
    <xf numFmtId="0" fontId="0" fillId="0" borderId="49" xfId="0" applyBorder="1"/>
    <xf numFmtId="167" fontId="0" fillId="0" borderId="0" xfId="0" applyNumberFormat="1" applyProtection="1">
      <protection locked="0"/>
    </xf>
    <xf numFmtId="14" fontId="18" fillId="0" borderId="0" xfId="6" applyNumberFormat="1" applyFont="1" applyAlignment="1">
      <alignment horizontal="left"/>
    </xf>
    <xf numFmtId="10" fontId="34" fillId="0" borderId="0" xfId="3" applyNumberFormat="1" applyFont="1" applyFill="1" applyBorder="1" applyAlignment="1" applyProtection="1">
      <alignment horizontal="left"/>
      <protection locked="0"/>
    </xf>
    <xf numFmtId="167" fontId="59" fillId="0" borderId="3" xfId="4" applyNumberFormat="1" applyFont="1" applyBorder="1" applyProtection="1"/>
    <xf numFmtId="167" fontId="72" fillId="0" borderId="3" xfId="4" applyNumberFormat="1" applyFont="1" applyBorder="1" applyProtection="1"/>
    <xf numFmtId="167" fontId="10" fillId="0" borderId="5" xfId="4" applyNumberFormat="1" applyFont="1" applyBorder="1" applyProtection="1"/>
    <xf numFmtId="0" fontId="0" fillId="0" borderId="24" xfId="0" applyBorder="1"/>
    <xf numFmtId="0" fontId="10" fillId="0" borderId="23" xfId="2" applyFont="1" applyBorder="1"/>
    <xf numFmtId="0" fontId="0" fillId="0" borderId="3" xfId="0" applyBorder="1"/>
    <xf numFmtId="10" fontId="0" fillId="0" borderId="24" xfId="0" applyNumberFormat="1" applyBorder="1"/>
    <xf numFmtId="0" fontId="10" fillId="0" borderId="3" xfId="2" applyFont="1" applyBorder="1" applyProtection="1">
      <protection locked="0"/>
    </xf>
    <xf numFmtId="167" fontId="32" fillId="0" borderId="3" xfId="4" applyNumberFormat="1" applyFont="1" applyBorder="1" applyProtection="1"/>
    <xf numFmtId="0" fontId="8" fillId="0" borderId="3" xfId="2" applyBorder="1" applyProtection="1">
      <protection locked="0"/>
    </xf>
    <xf numFmtId="0" fontId="8" fillId="0" borderId="32" xfId="2" applyBorder="1" applyProtection="1">
      <protection locked="0"/>
    </xf>
    <xf numFmtId="0" fontId="43" fillId="0" borderId="3" xfId="0" applyFont="1" applyBorder="1"/>
    <xf numFmtId="0" fontId="44" fillId="0" borderId="3" xfId="0" applyFont="1" applyBorder="1"/>
    <xf numFmtId="0" fontId="44" fillId="0" borderId="3" xfId="0" applyFont="1" applyBorder="1" applyProtection="1">
      <protection locked="0"/>
    </xf>
    <xf numFmtId="0" fontId="44" fillId="4" borderId="3" xfId="0" applyFont="1" applyFill="1" applyBorder="1" applyProtection="1">
      <protection locked="0"/>
    </xf>
    <xf numFmtId="0" fontId="45" fillId="4" borderId="3" xfId="0" applyFont="1" applyFill="1" applyBorder="1" applyProtection="1">
      <protection locked="0"/>
    </xf>
    <xf numFmtId="166" fontId="44" fillId="4" borderId="3" xfId="0" applyNumberFormat="1" applyFont="1" applyFill="1" applyBorder="1" applyProtection="1">
      <protection locked="0"/>
    </xf>
    <xf numFmtId="0" fontId="24" fillId="0" borderId="0" xfId="2" applyFont="1" applyAlignment="1">
      <alignment horizontal="left"/>
    </xf>
    <xf numFmtId="0" fontId="73" fillId="0" borderId="0" xfId="0" applyFont="1" applyAlignment="1">
      <alignment vertical="center"/>
    </xf>
    <xf numFmtId="0" fontId="74" fillId="0" borderId="0" xfId="2" applyFont="1"/>
    <xf numFmtId="0" fontId="23" fillId="0" borderId="0" xfId="2" applyFont="1"/>
    <xf numFmtId="166" fontId="23" fillId="0" borderId="0" xfId="2" applyNumberFormat="1" applyFont="1"/>
    <xf numFmtId="0" fontId="22" fillId="2" borderId="0" xfId="2" applyFont="1" applyFill="1" applyProtection="1">
      <protection locked="0"/>
    </xf>
    <xf numFmtId="165" fontId="24" fillId="2" borderId="0" xfId="2" applyNumberFormat="1" applyFont="1" applyFill="1" applyProtection="1">
      <protection locked="0"/>
    </xf>
    <xf numFmtId="0" fontId="24" fillId="2" borderId="0" xfId="2" applyFont="1" applyFill="1" applyProtection="1">
      <protection locked="0"/>
    </xf>
    <xf numFmtId="0" fontId="25" fillId="2" borderId="0" xfId="2" applyFont="1" applyFill="1" applyProtection="1">
      <protection locked="0"/>
    </xf>
    <xf numFmtId="0" fontId="0" fillId="2" borderId="6" xfId="0" applyFill="1" applyBorder="1"/>
    <xf numFmtId="0" fontId="0" fillId="2" borderId="7" xfId="0" applyFill="1" applyBorder="1"/>
    <xf numFmtId="0" fontId="73" fillId="2" borderId="0" xfId="0" applyFont="1" applyFill="1" applyAlignment="1">
      <alignment vertical="center"/>
    </xf>
    <xf numFmtId="165" fontId="46" fillId="2" borderId="0" xfId="2" applyNumberFormat="1" applyFont="1" applyFill="1" applyProtection="1">
      <protection locked="0"/>
    </xf>
    <xf numFmtId="9" fontId="24" fillId="2" borderId="0" xfId="2" applyNumberFormat="1" applyFont="1" applyFill="1" applyProtection="1">
      <protection locked="0"/>
    </xf>
    <xf numFmtId="165" fontId="24" fillId="2" borderId="0" xfId="2" applyNumberFormat="1" applyFont="1" applyFill="1"/>
    <xf numFmtId="0" fontId="8" fillId="2" borderId="0" xfId="2" applyFill="1" applyProtection="1">
      <protection locked="0"/>
    </xf>
    <xf numFmtId="0" fontId="28" fillId="2" borderId="0" xfId="2" applyFont="1" applyFill="1" applyProtection="1">
      <protection locked="0"/>
    </xf>
    <xf numFmtId="0" fontId="28" fillId="2" borderId="0" xfId="0" applyFont="1" applyFill="1" applyAlignment="1">
      <alignment vertical="center"/>
    </xf>
    <xf numFmtId="10" fontId="24" fillId="0" borderId="0" xfId="2" applyNumberFormat="1" applyFont="1" applyProtection="1">
      <protection locked="0"/>
    </xf>
    <xf numFmtId="2" fontId="24" fillId="0" borderId="0" xfId="2" applyNumberFormat="1" applyFont="1" applyProtection="1">
      <protection locked="0"/>
    </xf>
    <xf numFmtId="10" fontId="8" fillId="0" borderId="0" xfId="2" applyNumberFormat="1"/>
    <xf numFmtId="0" fontId="25" fillId="9" borderId="0" xfId="2" applyFont="1" applyFill="1"/>
    <xf numFmtId="0" fontId="10" fillId="9" borderId="9" xfId="2" applyFont="1" applyFill="1" applyBorder="1"/>
    <xf numFmtId="0" fontId="0" fillId="9" borderId="6" xfId="0" applyFill="1" applyBorder="1"/>
    <xf numFmtId="0" fontId="0" fillId="9" borderId="7" xfId="0" applyFill="1" applyBorder="1"/>
    <xf numFmtId="0" fontId="0" fillId="9" borderId="0" xfId="0" applyFill="1"/>
    <xf numFmtId="0" fontId="10" fillId="9" borderId="0" xfId="2" applyFont="1" applyFill="1" applyProtection="1">
      <protection locked="0"/>
    </xf>
    <xf numFmtId="0" fontId="8" fillId="9" borderId="0" xfId="2" applyFill="1" applyProtection="1">
      <protection locked="0"/>
    </xf>
    <xf numFmtId="0" fontId="10" fillId="9" borderId="7" xfId="2" applyFont="1" applyFill="1" applyBorder="1" applyProtection="1">
      <protection locked="0"/>
    </xf>
    <xf numFmtId="166" fontId="10" fillId="9" borderId="3" xfId="2" applyNumberFormat="1" applyFont="1" applyFill="1" applyBorder="1"/>
    <xf numFmtId="167" fontId="10" fillId="9" borderId="3" xfId="4" applyNumberFormat="1" applyFont="1" applyFill="1" applyBorder="1" applyProtection="1"/>
    <xf numFmtId="0" fontId="10" fillId="9" borderId="24" xfId="2" applyFont="1" applyFill="1" applyBorder="1" applyProtection="1">
      <protection locked="0"/>
    </xf>
    <xf numFmtId="166" fontId="10" fillId="9" borderId="3" xfId="2" applyNumberFormat="1" applyFont="1" applyFill="1" applyBorder="1" applyProtection="1">
      <protection locked="0"/>
    </xf>
    <xf numFmtId="10" fontId="42" fillId="9" borderId="6" xfId="3" applyNumberFormat="1" applyFont="1" applyFill="1" applyBorder="1" applyAlignment="1" applyProtection="1"/>
    <xf numFmtId="10" fontId="42" fillId="9" borderId="7" xfId="3" applyNumberFormat="1" applyFont="1" applyFill="1" applyBorder="1" applyAlignment="1" applyProtection="1"/>
    <xf numFmtId="0" fontId="10" fillId="9" borderId="23" xfId="2" applyFont="1" applyFill="1" applyBorder="1"/>
    <xf numFmtId="0" fontId="0" fillId="9" borderId="4" xfId="0" applyFill="1" applyBorder="1"/>
    <xf numFmtId="0" fontId="0" fillId="9" borderId="24" xfId="0" applyFill="1" applyBorder="1"/>
    <xf numFmtId="0" fontId="75" fillId="0" borderId="0" xfId="6" applyFont="1"/>
    <xf numFmtId="166" fontId="8" fillId="0" borderId="8" xfId="2" applyNumberFormat="1" applyBorder="1" applyProtection="1">
      <protection locked="0"/>
    </xf>
    <xf numFmtId="0" fontId="76" fillId="0" borderId="0" xfId="0" applyFont="1" applyAlignment="1">
      <alignment vertical="center"/>
    </xf>
    <xf numFmtId="0" fontId="25" fillId="0" borderId="0" xfId="2" applyFont="1" applyAlignment="1">
      <alignment wrapText="1"/>
    </xf>
    <xf numFmtId="165" fontId="25" fillId="0" borderId="0" xfId="2" applyNumberFormat="1" applyFont="1" applyAlignment="1">
      <alignment horizontal="center" wrapText="1"/>
    </xf>
    <xf numFmtId="166" fontId="8" fillId="3" borderId="3" xfId="2" applyNumberFormat="1" applyFill="1" applyBorder="1" applyAlignment="1" applyProtection="1">
      <alignment wrapText="1"/>
      <protection locked="0"/>
    </xf>
    <xf numFmtId="166" fontId="3" fillId="3" borderId="3" xfId="2" applyNumberFormat="1" applyFont="1" applyFill="1" applyBorder="1" applyProtection="1">
      <protection locked="0"/>
    </xf>
    <xf numFmtId="9" fontId="3" fillId="0" borderId="3" xfId="3" applyFont="1" applyBorder="1" applyProtection="1"/>
    <xf numFmtId="1" fontId="3" fillId="0" borderId="3" xfId="3" applyNumberFormat="1" applyFont="1" applyFill="1" applyBorder="1" applyAlignment="1" applyProtection="1">
      <alignment horizontal="center"/>
      <protection locked="0"/>
    </xf>
    <xf numFmtId="9" fontId="3" fillId="3" borderId="3" xfId="3" applyFont="1" applyFill="1" applyBorder="1" applyAlignment="1" applyProtection="1">
      <alignment horizontal="center"/>
      <protection locked="0"/>
    </xf>
    <xf numFmtId="43" fontId="3" fillId="0" borderId="3" xfId="4" applyFont="1" applyFill="1" applyBorder="1" applyProtection="1">
      <protection locked="0"/>
    </xf>
    <xf numFmtId="0" fontId="3" fillId="0" borderId="0" xfId="2" applyFont="1" applyProtection="1">
      <protection locked="0"/>
    </xf>
    <xf numFmtId="167" fontId="3" fillId="0" borderId="3" xfId="4" applyNumberFormat="1" applyFont="1" applyBorder="1" applyProtection="1"/>
    <xf numFmtId="0" fontId="3" fillId="2" borderId="9" xfId="2" applyFont="1" applyFill="1" applyBorder="1"/>
    <xf numFmtId="167" fontId="3" fillId="0" borderId="8" xfId="4" applyNumberFormat="1" applyFont="1" applyBorder="1" applyProtection="1"/>
    <xf numFmtId="0" fontId="3" fillId="9" borderId="0" xfId="2" applyFont="1" applyFill="1" applyProtection="1">
      <protection locked="0"/>
    </xf>
    <xf numFmtId="0" fontId="3" fillId="0" borderId="3" xfId="2" applyFont="1" applyBorder="1" applyProtection="1">
      <protection locked="0"/>
    </xf>
    <xf numFmtId="9" fontId="3" fillId="0" borderId="3" xfId="3" applyFont="1" applyFill="1" applyBorder="1" applyAlignment="1" applyProtection="1">
      <alignment horizontal="center"/>
      <protection locked="0"/>
    </xf>
    <xf numFmtId="169" fontId="3" fillId="3" borderId="3" xfId="3" applyNumberFormat="1" applyFont="1" applyFill="1" applyBorder="1" applyAlignment="1" applyProtection="1">
      <alignment horizontal="center"/>
      <protection locked="0"/>
    </xf>
    <xf numFmtId="167" fontId="3" fillId="0" borderId="0" xfId="4" applyNumberFormat="1" applyFont="1" applyFill="1" applyBorder="1" applyProtection="1">
      <protection locked="0"/>
    </xf>
    <xf numFmtId="167" fontId="3" fillId="0" borderId="0" xfId="4" applyNumberFormat="1" applyFont="1" applyBorder="1" applyProtection="1">
      <protection locked="0"/>
    </xf>
    <xf numFmtId="0" fontId="77" fillId="0" borderId="0" xfId="0" applyFont="1"/>
    <xf numFmtId="167" fontId="3" fillId="3" borderId="3" xfId="4" applyNumberFormat="1" applyFont="1" applyFill="1" applyBorder="1" applyAlignment="1" applyProtection="1">
      <alignment wrapText="1"/>
      <protection locked="0"/>
    </xf>
    <xf numFmtId="0" fontId="8" fillId="2" borderId="0" xfId="2" applyFill="1" applyAlignment="1" applyProtection="1">
      <alignment wrapText="1"/>
      <protection locked="0"/>
    </xf>
    <xf numFmtId="0" fontId="18" fillId="0" borderId="0" xfId="2" applyFont="1" applyAlignment="1" applyProtection="1">
      <alignment wrapText="1"/>
      <protection locked="0"/>
    </xf>
    <xf numFmtId="0" fontId="3" fillId="0" borderId="9" xfId="2" applyFont="1" applyBorder="1" applyAlignment="1">
      <alignment wrapText="1"/>
    </xf>
    <xf numFmtId="0" fontId="0" fillId="0" borderId="0" xfId="0" applyAlignment="1">
      <alignment wrapText="1"/>
    </xf>
    <xf numFmtId="0" fontId="8" fillId="0" borderId="0" xfId="2" applyAlignment="1" applyProtection="1">
      <alignment wrapText="1"/>
      <protection locked="0"/>
    </xf>
    <xf numFmtId="0" fontId="8" fillId="0" borderId="7" xfId="2" applyBorder="1" applyAlignment="1" applyProtection="1">
      <alignment wrapText="1"/>
      <protection locked="0"/>
    </xf>
    <xf numFmtId="167" fontId="3" fillId="0" borderId="3" xfId="4" applyNumberFormat="1" applyFont="1" applyBorder="1" applyAlignment="1" applyProtection="1">
      <alignment wrapText="1"/>
    </xf>
    <xf numFmtId="167" fontId="10" fillId="0" borderId="3" xfId="4" applyNumberFormat="1" applyFont="1" applyBorder="1" applyAlignment="1" applyProtection="1">
      <alignment wrapText="1"/>
    </xf>
    <xf numFmtId="0" fontId="0" fillId="0" borderId="0" xfId="0" applyAlignment="1" applyProtection="1">
      <alignment wrapText="1"/>
      <protection locked="0"/>
    </xf>
    <xf numFmtId="167" fontId="23" fillId="0" borderId="3" xfId="4" applyNumberFormat="1" applyFont="1" applyBorder="1" applyAlignment="1" applyProtection="1">
      <alignment wrapText="1"/>
    </xf>
    <xf numFmtId="9" fontId="2" fillId="3" borderId="5" xfId="3" applyFont="1" applyFill="1" applyBorder="1" applyAlignment="1" applyProtection="1">
      <protection locked="0"/>
    </xf>
    <xf numFmtId="14" fontId="3"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17" fillId="0" borderId="3" xfId="3" applyNumberFormat="1" applyFont="1" applyFill="1" applyBorder="1" applyAlignment="1" applyProtection="1">
      <alignment horizontal="left" vertical="center"/>
    </xf>
    <xf numFmtId="0" fontId="0" fillId="0" borderId="3" xfId="0" applyBorder="1" applyAlignment="1">
      <alignment horizontal="left"/>
    </xf>
    <xf numFmtId="0" fontId="60" fillId="0" borderId="9" xfId="2" applyFont="1" applyBorder="1"/>
    <xf numFmtId="0" fontId="0" fillId="0" borderId="6" xfId="0" applyBorder="1"/>
    <xf numFmtId="0" fontId="3" fillId="0" borderId="9" xfId="2" applyFont="1" applyBorder="1"/>
    <xf numFmtId="10" fontId="17" fillId="0" borderId="3" xfId="3" applyNumberFormat="1" applyFont="1" applyFill="1" applyBorder="1" applyAlignment="1" applyProtection="1">
      <alignment horizontal="left" vertical="center"/>
    </xf>
    <xf numFmtId="0" fontId="0" fillId="0" borderId="3" xfId="0" applyBorder="1"/>
    <xf numFmtId="10" fontId="3"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0" fontId="0" fillId="0" borderId="0" xfId="0" applyProtection="1">
      <protection locked="0"/>
    </xf>
    <xf numFmtId="0" fontId="0" fillId="0" borderId="0" xfId="0" applyAlignment="1" applyProtection="1">
      <alignment wrapText="1"/>
      <protection locked="0"/>
    </xf>
    <xf numFmtId="0" fontId="10" fillId="9" borderId="9" xfId="2" applyFont="1" applyFill="1" applyBorder="1"/>
    <xf numFmtId="0" fontId="10" fillId="9" borderId="6" xfId="2" applyFont="1" applyFill="1" applyBorder="1"/>
    <xf numFmtId="0" fontId="10" fillId="9" borderId="7" xfId="2" applyFont="1" applyFill="1" applyBorder="1"/>
    <xf numFmtId="0" fontId="3" fillId="2" borderId="3" xfId="2" applyFont="1" applyFill="1" applyBorder="1"/>
    <xf numFmtId="0" fontId="0" fillId="2" borderId="3" xfId="0" applyFill="1" applyBorder="1"/>
    <xf numFmtId="0" fontId="8" fillId="0" borderId="9" xfId="2" applyBorder="1"/>
    <xf numFmtId="0" fontId="0" fillId="0" borderId="7" xfId="0" applyBorder="1"/>
    <xf numFmtId="0" fontId="23" fillId="0" borderId="25" xfId="2" applyFont="1" applyBorder="1"/>
    <xf numFmtId="0" fontId="41" fillId="0" borderId="26" xfId="0" applyFont="1" applyBorder="1"/>
    <xf numFmtId="0" fontId="41" fillId="0" borderId="50" xfId="0" applyFont="1" applyBorder="1"/>
    <xf numFmtId="0" fontId="41" fillId="0" borderId="0" xfId="0" applyFont="1"/>
    <xf numFmtId="0" fontId="3" fillId="0" borderId="23" xfId="2" applyFont="1" applyBorder="1"/>
    <xf numFmtId="0" fontId="0" fillId="0" borderId="24" xfId="0" applyBorder="1"/>
    <xf numFmtId="0" fontId="0" fillId="9" borderId="6" xfId="0" applyFill="1" applyBorder="1"/>
    <xf numFmtId="0" fontId="0" fillId="9" borderId="7" xfId="0" applyFill="1" applyBorder="1"/>
    <xf numFmtId="0" fontId="10" fillId="0" borderId="31" xfId="2" applyFont="1" applyBorder="1"/>
    <xf numFmtId="0" fontId="0" fillId="0" borderId="2" xfId="0" applyBorder="1"/>
    <xf numFmtId="0" fontId="0" fillId="0" borderId="32" xfId="0" applyBorder="1"/>
    <xf numFmtId="165" fontId="57" fillId="0" borderId="44" xfId="2" applyNumberFormat="1" applyFont="1" applyBorder="1" applyAlignment="1">
      <alignment horizontal="center"/>
    </xf>
    <xf numFmtId="0" fontId="42" fillId="0" borderId="45" xfId="0" applyFont="1" applyBorder="1" applyAlignment="1">
      <alignment horizontal="center"/>
    </xf>
    <xf numFmtId="0" fontId="42" fillId="0" borderId="46" xfId="0" applyFont="1" applyBorder="1" applyAlignment="1">
      <alignment horizontal="center"/>
    </xf>
    <xf numFmtId="165" fontId="25"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1" fillId="0" borderId="9" xfId="2" applyFont="1" applyBorder="1"/>
    <xf numFmtId="0" fontId="24" fillId="0" borderId="0" xfId="2" applyFont="1" applyAlignment="1">
      <alignment horizontal="left" wrapText="1"/>
    </xf>
    <xf numFmtId="0" fontId="24" fillId="0" borderId="0" xfId="2" applyFont="1" applyAlignment="1">
      <alignment horizontal="left"/>
    </xf>
    <xf numFmtId="0" fontId="0" fillId="0" borderId="0" xfId="0" applyAlignment="1">
      <alignment horizontal="left"/>
    </xf>
    <xf numFmtId="10" fontId="17" fillId="9" borderId="3" xfId="3" applyNumberFormat="1" applyFont="1" applyFill="1" applyBorder="1" applyAlignment="1" applyProtection="1">
      <alignment horizontal="left" vertical="center"/>
    </xf>
    <xf numFmtId="0" fontId="0" fillId="9" borderId="3" xfId="0" applyFill="1" applyBorder="1"/>
    <xf numFmtId="0" fontId="17" fillId="3" borderId="3" xfId="0" applyFont="1" applyFill="1" applyBorder="1" applyAlignment="1" applyProtection="1">
      <alignment horizontal="left" vertical="center"/>
      <protection locked="0"/>
    </xf>
    <xf numFmtId="0" fontId="0" fillId="0" borderId="3" xfId="0" applyBorder="1" applyProtection="1">
      <protection locked="0"/>
    </xf>
    <xf numFmtId="166" fontId="3" fillId="3" borderId="3" xfId="2" applyNumberFormat="1" applyFont="1" applyFill="1" applyBorder="1" applyProtection="1">
      <protection locked="0"/>
    </xf>
    <xf numFmtId="0" fontId="17" fillId="0" borderId="22" xfId="0" applyFont="1" applyBorder="1" applyAlignment="1" applyProtection="1">
      <alignment horizontal="left" vertical="top"/>
      <protection locked="0"/>
    </xf>
    <xf numFmtId="0" fontId="17" fillId="0" borderId="16" xfId="0" applyFont="1" applyBorder="1" applyAlignment="1" applyProtection="1">
      <alignment horizontal="left" vertical="top"/>
      <protection locked="0"/>
    </xf>
    <xf numFmtId="0" fontId="16" fillId="0" borderId="10" xfId="0" applyFont="1" applyBorder="1" applyAlignment="1">
      <alignment horizontal="left" vertical="top" indent="1"/>
    </xf>
    <xf numFmtId="0" fontId="16" fillId="0" borderId="11" xfId="0" applyFont="1" applyBorder="1" applyAlignment="1">
      <alignment horizontal="left" vertical="top" indent="1"/>
    </xf>
    <xf numFmtId="0" fontId="16" fillId="0" borderId="12" xfId="0" applyFont="1" applyBorder="1" applyAlignment="1">
      <alignment horizontal="left" vertical="top" indent="1"/>
    </xf>
    <xf numFmtId="0" fontId="17" fillId="0" borderId="22" xfId="0" applyFont="1" applyBorder="1" applyAlignment="1" applyProtection="1">
      <alignment horizontal="left" vertical="top" indent="1"/>
      <protection locked="0"/>
    </xf>
    <xf numFmtId="0" fontId="17" fillId="0" borderId="16" xfId="0" applyFont="1" applyBorder="1" applyAlignment="1" applyProtection="1">
      <alignment horizontal="left" vertical="top" indent="1"/>
      <protection locked="0"/>
    </xf>
    <xf numFmtId="0" fontId="17" fillId="0" borderId="17" xfId="0" applyFont="1" applyBorder="1" applyAlignment="1" applyProtection="1">
      <alignment horizontal="left" vertical="top" indent="1"/>
      <protection locked="0"/>
    </xf>
    <xf numFmtId="10" fontId="17"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17"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4" fontId="17"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17" fillId="3" borderId="22" xfId="0" applyNumberFormat="1" applyFont="1" applyFill="1" applyBorder="1" applyAlignment="1" applyProtection="1">
      <alignment horizontal="left" vertical="top" indent="1"/>
      <protection locked="0"/>
    </xf>
    <xf numFmtId="0" fontId="17" fillId="3" borderId="17" xfId="0" applyFont="1" applyFill="1" applyBorder="1" applyAlignment="1" applyProtection="1">
      <alignment horizontal="left" vertical="top" indent="1"/>
      <protection locked="0"/>
    </xf>
    <xf numFmtId="14" fontId="17" fillId="3" borderId="17" xfId="0" applyNumberFormat="1" applyFont="1" applyFill="1" applyBorder="1" applyAlignment="1" applyProtection="1">
      <alignment horizontal="left" vertical="top" indent="1"/>
      <protection locked="0"/>
    </xf>
    <xf numFmtId="14" fontId="17" fillId="0" borderId="22" xfId="0" applyNumberFormat="1" applyFont="1" applyBorder="1" applyAlignment="1" applyProtection="1">
      <alignment horizontal="left" vertical="top" indent="1"/>
      <protection locked="0"/>
    </xf>
    <xf numFmtId="14" fontId="17" fillId="0" borderId="17" xfId="0" applyNumberFormat="1" applyFont="1" applyBorder="1" applyAlignment="1" applyProtection="1">
      <alignment horizontal="left" vertical="top" indent="1"/>
      <protection locked="0"/>
    </xf>
    <xf numFmtId="0" fontId="17" fillId="3" borderId="22" xfId="0" applyFont="1" applyFill="1" applyBorder="1" applyAlignment="1" applyProtection="1">
      <alignment horizontal="left" vertical="top" wrapText="1" indent="1"/>
      <protection locked="0"/>
    </xf>
    <xf numFmtId="0" fontId="17" fillId="3" borderId="16" xfId="0" applyFont="1" applyFill="1" applyBorder="1" applyAlignment="1" applyProtection="1">
      <alignment horizontal="left" vertical="top" wrapText="1" indent="1"/>
      <protection locked="0"/>
    </xf>
    <xf numFmtId="0" fontId="17" fillId="3" borderId="17" xfId="0" applyFont="1" applyFill="1" applyBorder="1" applyAlignment="1" applyProtection="1">
      <alignment horizontal="left" vertical="top" wrapText="1" indent="1"/>
      <protection locked="0"/>
    </xf>
    <xf numFmtId="0" fontId="16" fillId="0" borderId="29" xfId="0" applyFont="1" applyBorder="1" applyAlignment="1">
      <alignment horizontal="left" vertical="top" indent="1"/>
    </xf>
    <xf numFmtId="0" fontId="16" fillId="0" borderId="30" xfId="0" applyFont="1" applyBorder="1" applyAlignment="1">
      <alignment horizontal="left" vertical="top" indent="1"/>
    </xf>
    <xf numFmtId="0" fontId="14" fillId="0" borderId="0" xfId="0" applyFont="1" applyAlignment="1">
      <alignment vertical="top" wrapText="1"/>
    </xf>
    <xf numFmtId="0" fontId="17" fillId="3" borderId="22" xfId="0" applyFont="1" applyFill="1" applyBorder="1" applyAlignment="1" applyProtection="1">
      <alignment horizontal="left" vertical="center" indent="1"/>
      <protection locked="0"/>
    </xf>
    <xf numFmtId="0" fontId="17" fillId="3" borderId="16" xfId="0" applyFont="1" applyFill="1" applyBorder="1" applyAlignment="1" applyProtection="1">
      <alignment horizontal="left" vertical="center" indent="1"/>
      <protection locked="0"/>
    </xf>
    <xf numFmtId="0" fontId="17" fillId="3" borderId="17" xfId="0" applyFont="1" applyFill="1" applyBorder="1" applyAlignment="1" applyProtection="1">
      <alignment horizontal="left" vertical="center" indent="1"/>
      <protection locked="0"/>
    </xf>
    <xf numFmtId="49" fontId="17" fillId="0" borderId="29" xfId="0" applyNumberFormat="1" applyFont="1" applyBorder="1" applyAlignment="1" applyProtection="1">
      <alignment horizontal="left" vertical="top" indent="1"/>
      <protection locked="0"/>
    </xf>
    <xf numFmtId="49" fontId="17" fillId="0" borderId="17" xfId="0" applyNumberFormat="1" applyFont="1" applyBorder="1" applyAlignment="1" applyProtection="1">
      <alignment horizontal="left" vertical="top" indent="1"/>
      <protection locked="0"/>
    </xf>
    <xf numFmtId="49" fontId="17" fillId="3" borderId="22" xfId="0" applyNumberFormat="1" applyFont="1" applyFill="1" applyBorder="1" applyAlignment="1" applyProtection="1">
      <alignment horizontal="left" vertical="top" indent="1"/>
      <protection locked="0"/>
    </xf>
    <xf numFmtId="49" fontId="17" fillId="3" borderId="16" xfId="0" applyNumberFormat="1" applyFont="1" applyFill="1" applyBorder="1" applyAlignment="1" applyProtection="1">
      <alignment horizontal="left" vertical="top" indent="1"/>
      <protection locked="0"/>
    </xf>
    <xf numFmtId="49" fontId="17" fillId="3" borderId="17" xfId="0" applyNumberFormat="1" applyFont="1" applyFill="1" applyBorder="1" applyAlignment="1" applyProtection="1">
      <alignment horizontal="left" vertical="top" indent="1"/>
      <protection locked="0"/>
    </xf>
    <xf numFmtId="0" fontId="17" fillId="3" borderId="22" xfId="0" applyFont="1" applyFill="1" applyBorder="1" applyAlignment="1" applyProtection="1">
      <alignment horizontal="left" vertical="top" indent="1"/>
      <protection locked="0"/>
    </xf>
    <xf numFmtId="0" fontId="17" fillId="3" borderId="16" xfId="0" applyFont="1" applyFill="1" applyBorder="1" applyAlignment="1" applyProtection="1">
      <alignment horizontal="left" vertical="top" indent="1"/>
      <protection locked="0"/>
    </xf>
    <xf numFmtId="167" fontId="17"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14" fontId="3" fillId="3" borderId="9" xfId="2" applyNumberFormat="1" applyFont="1" applyFill="1" applyBorder="1" applyAlignment="1" applyProtection="1">
      <alignment horizontal="left"/>
      <protection locked="0"/>
    </xf>
    <xf numFmtId="14" fontId="3" fillId="3" borderId="7" xfId="2" applyNumberFormat="1" applyFont="1" applyFill="1" applyBorder="1" applyAlignment="1" applyProtection="1">
      <alignment horizontal="left"/>
      <protection locked="0"/>
    </xf>
    <xf numFmtId="0" fontId="0" fillId="0" borderId="45" xfId="0" applyBorder="1"/>
    <xf numFmtId="0" fontId="0" fillId="0" borderId="46" xfId="0" applyBorder="1"/>
    <xf numFmtId="0" fontId="57" fillId="0" borderId="44" xfId="2" applyFont="1" applyBorder="1" applyAlignment="1" applyProtection="1">
      <alignment horizontal="center"/>
      <protection locked="0"/>
    </xf>
    <xf numFmtId="0" fontId="41" fillId="0" borderId="45" xfId="0" applyFont="1" applyBorder="1" applyAlignment="1">
      <alignment horizontal="center"/>
    </xf>
    <xf numFmtId="0" fontId="41" fillId="0" borderId="46" xfId="0" applyFont="1" applyBorder="1" applyAlignment="1">
      <alignment horizontal="center"/>
    </xf>
    <xf numFmtId="0" fontId="0" fillId="6" borderId="9" xfId="0" applyFill="1" applyBorder="1" applyAlignment="1">
      <alignment horizontal="left"/>
    </xf>
    <xf numFmtId="0" fontId="0" fillId="6" borderId="7" xfId="0" applyFill="1" applyBorder="1" applyAlignment="1">
      <alignment horizontal="left"/>
    </xf>
    <xf numFmtId="0" fontId="56" fillId="6" borderId="9" xfId="0" applyFont="1" applyFill="1" applyBorder="1" applyAlignment="1">
      <alignment horizontal="left"/>
    </xf>
    <xf numFmtId="0" fontId="56" fillId="6" borderId="7" xfId="0" applyFont="1" applyFill="1" applyBorder="1" applyAlignment="1">
      <alignment horizontal="left"/>
    </xf>
    <xf numFmtId="0" fontId="56" fillId="6" borderId="3" xfId="0" applyFont="1" applyFill="1" applyBorder="1" applyAlignment="1">
      <alignment horizontal="left"/>
    </xf>
  </cellXfs>
  <cellStyles count="7">
    <cellStyle name="Comma" xfId="4" builtinId="3"/>
    <cellStyle name="Hyperlink" xfId="5" builtinId="8"/>
    <cellStyle name="Hyperlänk 2" xfId="1" xr:uid="{00000000-0005-0000-0000-000001000000}"/>
    <cellStyle name="Normal" xfId="0" builtinId="0"/>
    <cellStyle name="Normal 2" xfId="2" xr:uid="{00000000-0005-0000-0000-000003000000}"/>
    <cellStyle name="Normal 3" xfId="6" xr:uid="{266F33A4-A437-43CF-8383-C82A77C3400F}"/>
    <cellStyle name="Percent" xfId="3" builtinId="5"/>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hyperlink" Target="mailto:avtal@itm.kth.s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avtal-les@itm.kth.se" TargetMode="External"/><Relationship Id="rId2" Type="http://schemas.openxmlformats.org/officeDocument/2006/relationships/hyperlink" Target="mailto:avtal-indek@itm.kth.se" TargetMode="External"/><Relationship Id="rId1" Type="http://schemas.openxmlformats.org/officeDocument/2006/relationships/hyperlink" Target="mailto:avtal-ipu@itm.kth.se" TargetMode="External"/><Relationship Id="rId6" Type="http://schemas.openxmlformats.org/officeDocument/2006/relationships/hyperlink" Target="mailto:avtal-egi@itm.kth.se" TargetMode="External"/><Relationship Id="rId5" Type="http://schemas.openxmlformats.org/officeDocument/2006/relationships/hyperlink" Target="mailto:avtal-mse@itm.kth.se" TargetMode="External"/><Relationship Id="rId4" Type="http://schemas.openxmlformats.org/officeDocument/2006/relationships/hyperlink" Target="mailto:avtal-mmk@itm.kth.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election activeCell="F33" sqref="F33"/>
    </sheetView>
  </sheetViews>
  <sheetFormatPr defaultColWidth="9.1796875" defaultRowHeight="15.5" x14ac:dyDescent="0.25"/>
  <cols>
    <col min="1" max="1" width="2.81640625" style="1" customWidth="1"/>
    <col min="2" max="2" width="4.1796875" style="1" customWidth="1"/>
    <col min="3" max="10" width="11.81640625" style="1" customWidth="1"/>
    <col min="11" max="11" width="0" style="1" hidden="1" customWidth="1"/>
    <col min="12" max="12" width="9.1796875" style="1"/>
    <col min="13" max="13" width="10.54296875" style="1" bestFit="1" customWidth="1"/>
    <col min="14" max="21" width="9.1796875" style="1"/>
    <col min="22" max="22" width="9.1796875" style="3"/>
    <col min="23" max="16384" width="9.1796875" style="1"/>
  </cols>
  <sheetData>
    <row r="4" spans="2:22" x14ac:dyDescent="0.25">
      <c r="C4" s="28"/>
    </row>
    <row r="5" spans="2:22" ht="28" x14ac:dyDescent="0.25">
      <c r="M5" s="48"/>
    </row>
    <row r="6" spans="2:22" ht="34.5" customHeight="1" x14ac:dyDescent="0.25">
      <c r="C6" s="2"/>
      <c r="F6" s="2"/>
      <c r="G6" s="421" t="s">
        <v>0</v>
      </c>
      <c r="H6" s="421"/>
      <c r="I6" s="421"/>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22"/>
      <c r="E12" s="423"/>
      <c r="F12" s="423"/>
      <c r="G12" s="423"/>
      <c r="H12" s="423"/>
      <c r="I12" s="423"/>
      <c r="J12" s="424"/>
      <c r="M12" s="1"/>
      <c r="V12" s="7"/>
    </row>
    <row r="13" spans="2:22" s="6" customFormat="1" x14ac:dyDescent="0.25">
      <c r="C13" s="10" t="s">
        <v>5</v>
      </c>
      <c r="D13" s="36" t="s">
        <v>6</v>
      </c>
      <c r="E13" s="37"/>
      <c r="F13" s="36" t="s">
        <v>7</v>
      </c>
      <c r="H13" s="41"/>
      <c r="I13" s="41"/>
      <c r="J13" s="37"/>
      <c r="M13" s="1"/>
      <c r="V13" s="7"/>
    </row>
    <row r="14" spans="2:22" s="6" customFormat="1" x14ac:dyDescent="0.25">
      <c r="C14" s="54"/>
      <c r="D14" s="425"/>
      <c r="E14" s="426"/>
      <c r="F14" s="427"/>
      <c r="G14" s="428"/>
      <c r="H14" s="428"/>
      <c r="I14" s="428"/>
      <c r="J14" s="429"/>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 x14ac:dyDescent="0.25">
      <c r="B16" s="30"/>
      <c r="C16" s="56"/>
      <c r="D16" s="82"/>
      <c r="E16" s="27"/>
      <c r="F16" s="430"/>
      <c r="G16" s="431"/>
      <c r="H16" s="431"/>
      <c r="I16" s="431"/>
      <c r="J16" s="412"/>
      <c r="K16" s="8" t="str">
        <f>TRIM(LEFT(F16,4))</f>
        <v/>
      </c>
      <c r="M16" s="42"/>
    </row>
    <row r="17" spans="3:22" s="8" customFormat="1" x14ac:dyDescent="0.3">
      <c r="C17" s="419" t="s">
        <v>12</v>
      </c>
      <c r="D17" s="420"/>
      <c r="E17" s="36" t="s">
        <v>13</v>
      </c>
      <c r="F17" s="37"/>
      <c r="G17" s="36" t="s">
        <v>14</v>
      </c>
      <c r="H17" s="37"/>
      <c r="I17" s="36" t="s">
        <v>15</v>
      </c>
      <c r="J17" s="37"/>
      <c r="M17" s="44"/>
      <c r="V17" s="9"/>
    </row>
    <row r="18" spans="3:22" s="8" customFormat="1" x14ac:dyDescent="0.25">
      <c r="C18" s="409"/>
      <c r="D18" s="410"/>
      <c r="E18" s="411"/>
      <c r="F18" s="412"/>
      <c r="G18" s="411"/>
      <c r="H18" s="413"/>
      <c r="I18" s="414">
        <f>G18</f>
        <v>0</v>
      </c>
      <c r="J18" s="415"/>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16"/>
      <c r="D24" s="417"/>
      <c r="E24" s="417"/>
      <c r="F24" s="417"/>
      <c r="G24" s="417"/>
      <c r="H24" s="417"/>
      <c r="I24" s="417"/>
      <c r="J24" s="418"/>
      <c r="M24" s="1"/>
      <c r="V24" s="7"/>
    </row>
    <row r="25" spans="3:22" s="6" customFormat="1" x14ac:dyDescent="0.25">
      <c r="C25" s="397" t="s">
        <v>18</v>
      </c>
      <c r="D25" s="398"/>
      <c r="E25" s="398"/>
      <c r="F25" s="398"/>
      <c r="G25" s="398"/>
      <c r="H25" s="398"/>
      <c r="I25" s="398"/>
      <c r="J25" s="399"/>
      <c r="N25" s="5"/>
      <c r="O25" s="5"/>
      <c r="P25" s="5"/>
      <c r="Q25" s="5"/>
      <c r="R25" s="5"/>
      <c r="S25" s="5"/>
      <c r="T25" s="5"/>
      <c r="V25" s="7"/>
    </row>
    <row r="26" spans="3:22" s="6" customFormat="1" x14ac:dyDescent="0.25">
      <c r="C26" s="400"/>
      <c r="D26" s="401"/>
      <c r="E26" s="401"/>
      <c r="F26" s="401"/>
      <c r="G26" s="401"/>
      <c r="H26" s="401"/>
      <c r="I26" s="401"/>
      <c r="J26" s="402"/>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400"/>
      <c r="D28" s="402"/>
      <c r="E28" s="395"/>
      <c r="F28" s="396"/>
      <c r="G28" s="396"/>
      <c r="H28" s="396"/>
      <c r="I28" s="104"/>
      <c r="J28" s="105"/>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06">
        <f>-'Budget till Agresso Procent'!Q81</f>
        <v>0</v>
      </c>
      <c r="D32" s="407"/>
      <c r="E32" s="408"/>
      <c r="F32" s="403" t="str">
        <f>'Budget till Agresso Procent'!T81</f>
        <v>-</v>
      </c>
      <c r="G32" s="404"/>
      <c r="H32" s="405"/>
      <c r="I32" s="409"/>
      <c r="J32" s="410"/>
      <c r="M32" s="5"/>
      <c r="N32" s="1"/>
      <c r="O32" s="1"/>
      <c r="P32" s="1"/>
      <c r="Q32" s="1"/>
      <c r="R32" s="1"/>
      <c r="S32" s="1"/>
      <c r="T32" s="1"/>
      <c r="V32" s="7"/>
    </row>
    <row r="33" spans="3:20" s="5" customFormat="1" ht="13" x14ac:dyDescent="0.25">
      <c r="N33" s="1"/>
      <c r="O33" s="1"/>
      <c r="P33" s="1"/>
      <c r="Q33" s="1"/>
      <c r="R33" s="1"/>
      <c r="S33" s="6"/>
      <c r="T33" s="6"/>
    </row>
    <row r="34" spans="3:20" hidden="1" x14ac:dyDescent="0.25">
      <c r="C34" s="4" t="s">
        <v>25</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C17:D17"/>
    <mergeCell ref="G6:I6"/>
    <mergeCell ref="D12:J12"/>
    <mergeCell ref="D14:E14"/>
    <mergeCell ref="F14:J14"/>
    <mergeCell ref="F16:J16"/>
    <mergeCell ref="C18:D18"/>
    <mergeCell ref="E18:F18"/>
    <mergeCell ref="G18:H18"/>
    <mergeCell ref="I18:J18"/>
    <mergeCell ref="C24:J24"/>
    <mergeCell ref="E28:H28"/>
    <mergeCell ref="C25:J25"/>
    <mergeCell ref="C26:J26"/>
    <mergeCell ref="C28:D28"/>
    <mergeCell ref="F32:H32"/>
    <mergeCell ref="C32:E32"/>
    <mergeCell ref="I32:J32"/>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2.5" x14ac:dyDescent="0.25"/>
  <cols>
    <col min="1" max="1" width="16.453125" hidden="1" customWidth="1"/>
    <col min="2" max="2" width="20.54296875" bestFit="1" customWidth="1"/>
    <col min="3" max="3" width="12.54296875" customWidth="1"/>
    <col min="4" max="4" width="20.453125" customWidth="1"/>
    <col min="5" max="5" width="14.453125" bestFit="1" customWidth="1"/>
    <col min="6" max="6" width="14.81640625" customWidth="1"/>
    <col min="7" max="7" width="13.81640625" customWidth="1"/>
    <col min="8" max="8" width="12.453125" customWidth="1"/>
    <col min="9" max="9" width="19.453125" bestFit="1" customWidth="1"/>
  </cols>
  <sheetData>
    <row r="2" spans="1:11" hidden="1" x14ac:dyDescent="0.25">
      <c r="A2" t="s">
        <v>297</v>
      </c>
    </row>
    <row r="3" spans="1:11" hidden="1" x14ac:dyDescent="0.25">
      <c r="A3" t="s">
        <v>298</v>
      </c>
    </row>
    <row r="4" spans="1:11" hidden="1" x14ac:dyDescent="0.25">
      <c r="A4" t="s">
        <v>299</v>
      </c>
    </row>
    <row r="5" spans="1:11" hidden="1" x14ac:dyDescent="0.25">
      <c r="A5" t="s">
        <v>300</v>
      </c>
    </row>
    <row r="6" spans="1:11" ht="23.5" x14ac:dyDescent="0.55000000000000004">
      <c r="B6" s="110" t="s">
        <v>301</v>
      </c>
      <c r="C6" s="111"/>
      <c r="D6" s="111"/>
    </row>
    <row r="10" spans="1:11" ht="13" thickBot="1" x14ac:dyDescent="0.3">
      <c r="B10" s="112"/>
      <c r="C10" s="113"/>
      <c r="D10" s="114"/>
      <c r="E10" s="114"/>
      <c r="F10" s="114"/>
      <c r="G10" s="113"/>
      <c r="H10" s="113"/>
      <c r="I10" s="115"/>
      <c r="J10" s="115"/>
      <c r="K10" s="115"/>
    </row>
    <row r="12" spans="1:11" ht="21" customHeight="1" x14ac:dyDescent="0.25">
      <c r="B12" s="116" t="s">
        <v>302</v>
      </c>
      <c r="C12" s="116" t="s">
        <v>303</v>
      </c>
      <c r="D12" s="116" t="s">
        <v>304</v>
      </c>
      <c r="E12" s="116" t="s">
        <v>13</v>
      </c>
      <c r="F12" s="116" t="s">
        <v>62</v>
      </c>
      <c r="G12" s="116" t="s">
        <v>288</v>
      </c>
      <c r="H12" s="116" t="s">
        <v>18</v>
      </c>
      <c r="I12" s="116" t="s">
        <v>7</v>
      </c>
      <c r="J12" s="116" t="s">
        <v>305</v>
      </c>
      <c r="K12" s="116" t="s">
        <v>306</v>
      </c>
    </row>
    <row r="13" spans="1:11" ht="15.75" hidden="1" customHeight="1" x14ac:dyDescent="0.25">
      <c r="A13" t="s">
        <v>307</v>
      </c>
      <c r="B13" t="s">
        <v>308</v>
      </c>
      <c r="C13" t="s">
        <v>309</v>
      </c>
      <c r="D13" t="s">
        <v>310</v>
      </c>
      <c r="E13" t="s">
        <v>311</v>
      </c>
      <c r="F13" t="s">
        <v>312</v>
      </c>
      <c r="G13" t="s">
        <v>313</v>
      </c>
      <c r="I13" t="s">
        <v>314</v>
      </c>
      <c r="J13" t="s">
        <v>305</v>
      </c>
      <c r="K13" t="s">
        <v>306</v>
      </c>
    </row>
    <row r="14" spans="1:11" x14ac:dyDescent="0.25">
      <c r="A14" t="s">
        <v>315</v>
      </c>
      <c r="B14" s="117"/>
      <c r="C14" s="117"/>
      <c r="D14" s="117"/>
      <c r="E14" s="118"/>
      <c r="F14" s="118"/>
      <c r="G14" s="117"/>
      <c r="H14" s="117"/>
      <c r="I14" s="117"/>
      <c r="J14" s="117"/>
      <c r="K14" s="117"/>
    </row>
    <row r="15" spans="1:11" x14ac:dyDescent="0.25">
      <c r="B15" s="117"/>
      <c r="C15" s="117"/>
      <c r="D15" s="117"/>
      <c r="E15" s="117"/>
      <c r="F15" s="117"/>
      <c r="G15" s="117"/>
      <c r="H15" s="117"/>
      <c r="I15" s="117"/>
      <c r="J15" s="117"/>
      <c r="K15" s="117"/>
    </row>
    <row r="16" spans="1:11" hidden="1" x14ac:dyDescent="0.25">
      <c r="A16" t="s">
        <v>26</v>
      </c>
      <c r="B16" s="117"/>
      <c r="C16" s="117"/>
      <c r="D16" s="117"/>
      <c r="E16" s="117"/>
      <c r="F16" s="117"/>
      <c r="G16" s="117"/>
      <c r="H16" s="117"/>
      <c r="I16" s="117"/>
      <c r="J16" s="117"/>
      <c r="K16" s="117"/>
    </row>
    <row r="17" spans="1:11" hidden="1" x14ac:dyDescent="0.25">
      <c r="A17" t="s">
        <v>26</v>
      </c>
      <c r="B17" s="117"/>
      <c r="C17" s="117"/>
      <c r="D17" s="117"/>
      <c r="E17" s="117"/>
      <c r="F17" s="117"/>
      <c r="G17" s="117"/>
      <c r="H17" s="117"/>
      <c r="I17" s="117"/>
      <c r="J17" s="117"/>
      <c r="K17" s="117"/>
    </row>
    <row r="18" spans="1:11" x14ac:dyDescent="0.25">
      <c r="B18" s="117"/>
      <c r="C18" s="117"/>
      <c r="D18" s="117"/>
      <c r="E18" s="117"/>
      <c r="F18" s="117"/>
      <c r="G18" s="117"/>
      <c r="H18" s="117"/>
      <c r="I18" s="117"/>
      <c r="J18" s="117"/>
      <c r="K18" s="117"/>
    </row>
    <row r="19" spans="1:11" ht="15.75" customHeight="1" x14ac:dyDescent="0.25">
      <c r="B19" s="117"/>
      <c r="C19" s="117"/>
      <c r="D19" s="117"/>
      <c r="E19" s="117"/>
      <c r="F19" s="117"/>
      <c r="G19" s="117"/>
      <c r="H19" s="117"/>
      <c r="I19" s="117"/>
      <c r="J19" s="117"/>
      <c r="K19" s="117"/>
    </row>
    <row r="20" spans="1:11" hidden="1" x14ac:dyDescent="0.25">
      <c r="A20" t="s">
        <v>316</v>
      </c>
    </row>
    <row r="21" spans="1:11" hidden="1" x14ac:dyDescent="0.25">
      <c r="A21" t="s">
        <v>26</v>
      </c>
    </row>
    <row r="22" spans="1:11" hidden="1" x14ac:dyDescent="0.25">
      <c r="A22" t="s">
        <v>317</v>
      </c>
    </row>
    <row r="23" spans="1:11" ht="18" customHeight="1" x14ac:dyDescent="0.35">
      <c r="B23" s="116" t="s">
        <v>17</v>
      </c>
      <c r="C23" s="119"/>
      <c r="D23" s="119"/>
      <c r="E23" s="120"/>
      <c r="F23" s="120"/>
      <c r="G23" s="121"/>
      <c r="H23" s="121"/>
      <c r="I23" s="121"/>
      <c r="J23" s="121"/>
      <c r="K23" s="121"/>
    </row>
    <row r="24" spans="1:11" hidden="1" x14ac:dyDescent="0.25">
      <c r="A24" t="s">
        <v>318</v>
      </c>
      <c r="B24" t="s">
        <v>319</v>
      </c>
    </row>
    <row r="25" spans="1:11" x14ac:dyDescent="0.25">
      <c r="A25" t="s">
        <v>320</v>
      </c>
      <c r="B25" s="117"/>
      <c r="C25" s="117"/>
      <c r="D25" s="117"/>
      <c r="E25" s="117"/>
      <c r="F25" s="117"/>
      <c r="G25" s="117"/>
      <c r="H25" s="117"/>
      <c r="I25" s="117"/>
      <c r="J25" s="117"/>
      <c r="K25" s="117"/>
    </row>
    <row r="26" spans="1:11" x14ac:dyDescent="0.25">
      <c r="B26" s="117"/>
      <c r="C26" s="117"/>
      <c r="D26" s="117"/>
      <c r="E26" s="117"/>
      <c r="F26" s="117"/>
      <c r="G26" s="117"/>
      <c r="H26" s="117"/>
      <c r="I26" s="117"/>
      <c r="J26" s="117"/>
      <c r="K26" s="117"/>
    </row>
    <row r="27" spans="1:11" x14ac:dyDescent="0.25">
      <c r="B27" s="117"/>
      <c r="C27" s="117"/>
      <c r="D27" s="117"/>
      <c r="E27" s="117"/>
      <c r="F27" s="117"/>
      <c r="G27" s="117"/>
      <c r="H27" s="117"/>
      <c r="I27" s="117"/>
      <c r="J27" s="117"/>
      <c r="K27" s="117"/>
    </row>
    <row r="28" spans="1:11" x14ac:dyDescent="0.25">
      <c r="B28" s="117"/>
      <c r="C28" s="117"/>
      <c r="D28" s="117"/>
      <c r="E28" s="117"/>
      <c r="F28" s="117"/>
      <c r="G28" s="117"/>
      <c r="H28" s="117"/>
      <c r="I28" s="117"/>
      <c r="J28" s="117"/>
      <c r="K28" s="117"/>
    </row>
    <row r="29" spans="1:11" hidden="1" x14ac:dyDescent="0.25">
      <c r="A29" t="s">
        <v>321</v>
      </c>
    </row>
    <row r="30" spans="1:11" hidden="1" x14ac:dyDescent="0.25">
      <c r="A30" t="s">
        <v>322</v>
      </c>
    </row>
    <row r="31" spans="1:11" hidden="1" x14ac:dyDescent="0.25">
      <c r="A31" t="s">
        <v>323</v>
      </c>
    </row>
    <row r="32" spans="1:11" ht="17.25" customHeight="1" x14ac:dyDescent="0.35">
      <c r="B32" s="116" t="s">
        <v>324</v>
      </c>
      <c r="C32" s="119"/>
      <c r="D32" s="121"/>
      <c r="E32" s="121"/>
      <c r="F32" s="121"/>
      <c r="G32" s="121"/>
      <c r="H32" s="121"/>
      <c r="I32" s="121"/>
      <c r="J32" s="121"/>
      <c r="K32" s="121"/>
    </row>
    <row r="33" spans="1:11" hidden="1" x14ac:dyDescent="0.25">
      <c r="A33" t="s">
        <v>325</v>
      </c>
      <c r="B33" t="s">
        <v>326</v>
      </c>
    </row>
    <row r="34" spans="1:11" ht="14.5" x14ac:dyDescent="0.35">
      <c r="A34" t="s">
        <v>327</v>
      </c>
      <c r="B34" s="444" t="s">
        <v>328</v>
      </c>
      <c r="C34" s="445"/>
      <c r="D34" s="444" t="s">
        <v>329</v>
      </c>
      <c r="E34" s="445"/>
      <c r="F34" s="444" t="s">
        <v>330</v>
      </c>
      <c r="G34" s="445"/>
      <c r="H34" s="122" t="s">
        <v>331</v>
      </c>
      <c r="I34" s="123"/>
      <c r="J34" s="446" t="s">
        <v>332</v>
      </c>
      <c r="K34" s="446"/>
    </row>
    <row r="35" spans="1:11" x14ac:dyDescent="0.25">
      <c r="B35" s="442"/>
      <c r="C35" s="443"/>
      <c r="D35" s="442"/>
      <c r="E35" s="443"/>
      <c r="F35" s="442"/>
      <c r="G35" s="443"/>
      <c r="H35" s="442"/>
      <c r="I35" s="443"/>
      <c r="J35" s="442"/>
      <c r="K35" s="443"/>
    </row>
    <row r="36" spans="1:11" x14ac:dyDescent="0.25">
      <c r="B36" s="442"/>
      <c r="C36" s="443"/>
      <c r="D36" s="442"/>
      <c r="E36" s="443"/>
      <c r="F36" s="442"/>
      <c r="G36" s="443"/>
      <c r="H36" s="442"/>
      <c r="I36" s="443"/>
      <c r="J36" s="442"/>
      <c r="K36" s="443"/>
    </row>
    <row r="37" spans="1:11" x14ac:dyDescent="0.25">
      <c r="B37" s="442"/>
      <c r="C37" s="443"/>
      <c r="D37" s="442"/>
      <c r="E37" s="443"/>
      <c r="F37" s="442"/>
      <c r="G37" s="443"/>
      <c r="H37" s="442"/>
      <c r="I37" s="443"/>
      <c r="J37" s="442"/>
      <c r="K37" s="443"/>
    </row>
    <row r="38" spans="1:11" x14ac:dyDescent="0.25">
      <c r="A38" t="s">
        <v>333</v>
      </c>
      <c r="B38" s="442"/>
      <c r="C38" s="443"/>
      <c r="D38" s="442"/>
      <c r="E38" s="443"/>
      <c r="F38" s="442"/>
      <c r="G38" s="443"/>
      <c r="H38" s="442"/>
      <c r="I38" s="443"/>
      <c r="J38" s="442"/>
      <c r="K38" s="443"/>
    </row>
    <row r="39" spans="1:11" x14ac:dyDescent="0.25">
      <c r="B39" s="442"/>
      <c r="C39" s="443"/>
      <c r="D39" s="442"/>
      <c r="E39" s="443"/>
      <c r="F39" s="442"/>
      <c r="G39" s="443"/>
      <c r="H39" s="442"/>
      <c r="I39" s="443"/>
      <c r="J39" s="442"/>
      <c r="K39" s="443"/>
    </row>
    <row r="40" spans="1:11" ht="14.5" x14ac:dyDescent="0.35">
      <c r="B40" s="116" t="s">
        <v>334</v>
      </c>
      <c r="C40" s="119"/>
      <c r="D40" s="121"/>
      <c r="E40" s="121"/>
      <c r="F40" s="121"/>
      <c r="G40" s="121"/>
      <c r="H40" s="121"/>
      <c r="I40" s="121"/>
      <c r="J40" s="121"/>
      <c r="K40" s="121"/>
    </row>
    <row r="41" spans="1:11" ht="14.5" x14ac:dyDescent="0.35">
      <c r="B41" s="124"/>
      <c r="C41" s="117"/>
      <c r="D41" s="117"/>
      <c r="E41" s="117"/>
      <c r="F41" s="117"/>
      <c r="G41" s="117"/>
      <c r="H41" s="117"/>
      <c r="I41" s="117"/>
      <c r="J41" s="117"/>
      <c r="K41" s="117"/>
    </row>
    <row r="42" spans="1:11" x14ac:dyDescent="0.25">
      <c r="B42" s="117"/>
      <c r="C42" s="117"/>
      <c r="D42" s="117"/>
      <c r="E42" s="117"/>
      <c r="F42" s="117"/>
      <c r="G42" s="117"/>
      <c r="H42" s="117"/>
      <c r="I42" s="117"/>
      <c r="J42" s="117"/>
      <c r="K42" s="117"/>
    </row>
    <row r="43" spans="1:11" x14ac:dyDescent="0.25">
      <c r="B43" s="117"/>
      <c r="C43" s="117"/>
      <c r="D43" s="117"/>
      <c r="E43" s="117"/>
      <c r="F43" s="117"/>
      <c r="G43" s="117"/>
      <c r="H43" s="117"/>
      <c r="I43" s="117"/>
      <c r="J43" s="117"/>
      <c r="K43" s="117"/>
    </row>
    <row r="44" spans="1:11" x14ac:dyDescent="0.25">
      <c r="B44" s="117"/>
      <c r="C44" s="117"/>
      <c r="D44" s="117"/>
      <c r="E44" s="117"/>
      <c r="F44" s="117"/>
      <c r="G44" s="117"/>
      <c r="H44" s="117"/>
      <c r="I44" s="117"/>
      <c r="J44" s="117"/>
      <c r="K44" s="117"/>
    </row>
    <row r="45" spans="1:11" x14ac:dyDescent="0.25">
      <c r="B45" s="117"/>
      <c r="C45" s="117"/>
      <c r="D45" s="117"/>
      <c r="E45" s="117"/>
      <c r="F45" s="117"/>
      <c r="G45" s="117"/>
      <c r="H45" s="117"/>
      <c r="I45" s="117"/>
      <c r="J45" s="117"/>
      <c r="K45" s="117"/>
    </row>
    <row r="46" spans="1:11" x14ac:dyDescent="0.25">
      <c r="B46" s="117"/>
      <c r="C46" s="117"/>
      <c r="D46" s="117"/>
      <c r="E46" s="117"/>
      <c r="F46" s="117"/>
      <c r="G46" s="117"/>
      <c r="H46" s="117"/>
      <c r="I46" s="117"/>
      <c r="J46" s="117"/>
      <c r="K46" s="117"/>
    </row>
    <row r="47" spans="1:11" x14ac:dyDescent="0.25">
      <c r="B47" s="117"/>
      <c r="C47" s="117"/>
      <c r="D47" s="117"/>
      <c r="E47" s="117"/>
      <c r="F47" s="117"/>
      <c r="G47" s="117"/>
      <c r="H47" s="117"/>
      <c r="I47" s="117"/>
      <c r="J47" s="117"/>
      <c r="K47" s="117"/>
    </row>
    <row r="48" spans="1:11" x14ac:dyDescent="0.25">
      <c r="B48" s="117"/>
      <c r="C48" s="117"/>
      <c r="D48" s="117"/>
      <c r="E48" s="117"/>
      <c r="F48" s="117"/>
      <c r="G48" s="117"/>
      <c r="H48" s="117"/>
      <c r="I48" s="117"/>
      <c r="J48" s="117"/>
      <c r="K48" s="117"/>
    </row>
    <row r="49" spans="2:11" x14ac:dyDescent="0.25">
      <c r="B49" s="117"/>
      <c r="C49" s="117"/>
      <c r="D49" s="117"/>
      <c r="E49" s="117"/>
      <c r="F49" s="117"/>
      <c r="G49" s="117"/>
      <c r="H49" s="117"/>
      <c r="I49" s="117"/>
      <c r="J49" s="117"/>
      <c r="K49" s="117"/>
    </row>
    <row r="50" spans="2:11" x14ac:dyDescent="0.25">
      <c r="B50" s="117"/>
      <c r="C50" s="117"/>
      <c r="D50" s="117"/>
      <c r="E50" s="117"/>
      <c r="F50" s="117"/>
      <c r="G50" s="117"/>
      <c r="H50" s="117"/>
      <c r="I50" s="117"/>
      <c r="J50" s="117"/>
      <c r="K50" s="117"/>
    </row>
    <row r="51" spans="2:11" x14ac:dyDescent="0.25">
      <c r="B51" s="117"/>
      <c r="C51" s="117"/>
      <c r="D51" s="117"/>
      <c r="E51" s="117"/>
      <c r="F51" s="117"/>
      <c r="G51" s="117"/>
      <c r="H51" s="117"/>
      <c r="I51" s="117"/>
      <c r="J51" s="117"/>
      <c r="K51" s="117"/>
    </row>
  </sheetData>
  <mergeCells count="29">
    <mergeCell ref="B34:C34"/>
    <mergeCell ref="D34:E34"/>
    <mergeCell ref="F34:G34"/>
    <mergeCell ref="J34:K34"/>
    <mergeCell ref="B35:C35"/>
    <mergeCell ref="D35:E35"/>
    <mergeCell ref="F35:G35"/>
    <mergeCell ref="H35:I35"/>
    <mergeCell ref="J35:K35"/>
    <mergeCell ref="B37:C37"/>
    <mergeCell ref="D37:E37"/>
    <mergeCell ref="F37:G37"/>
    <mergeCell ref="H37:I37"/>
    <mergeCell ref="J37:K37"/>
    <mergeCell ref="B36:C36"/>
    <mergeCell ref="D36:E36"/>
    <mergeCell ref="F36:G36"/>
    <mergeCell ref="H36:I36"/>
    <mergeCell ref="J36:K36"/>
    <mergeCell ref="B39:C39"/>
    <mergeCell ref="D39:E39"/>
    <mergeCell ref="F39:G39"/>
    <mergeCell ref="H39:I39"/>
    <mergeCell ref="J39:K39"/>
    <mergeCell ref="B38:C38"/>
    <mergeCell ref="D38:E38"/>
    <mergeCell ref="F38:G38"/>
    <mergeCell ref="H38:I38"/>
    <mergeCell ref="J38:K38"/>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673"/>
  <sheetViews>
    <sheetView topLeftCell="B1" workbookViewId="0">
      <selection activeCell="C29" sqref="C29"/>
    </sheetView>
  </sheetViews>
  <sheetFormatPr defaultColWidth="8.54296875" defaultRowHeight="15.5" x14ac:dyDescent="0.35"/>
  <cols>
    <col min="1" max="1" width="9" style="86" bestFit="1" customWidth="1"/>
    <col min="2" max="2" width="46.1796875" style="90" customWidth="1"/>
    <col min="3" max="3" width="26.453125" style="85" bestFit="1" customWidth="1"/>
    <col min="4" max="4" width="11.453125" style="85" customWidth="1"/>
    <col min="5" max="5" width="14.54296875" style="85" customWidth="1"/>
    <col min="6" max="6" width="11.453125" style="85" customWidth="1"/>
    <col min="7" max="9" width="11.453125" style="85" hidden="1" customWidth="1"/>
    <col min="10" max="11" width="8.54296875" style="85" hidden="1" customWidth="1"/>
    <col min="12" max="13" width="8.54296875" style="85"/>
    <col min="14" max="14" width="11.54296875" style="85" customWidth="1"/>
    <col min="15" max="16384" width="8.54296875" style="85"/>
  </cols>
  <sheetData>
    <row r="2" spans="1:18" x14ac:dyDescent="0.35">
      <c r="B2" s="85" t="s">
        <v>335</v>
      </c>
      <c r="C2" s="87" t="s">
        <v>336</v>
      </c>
      <c r="D2" s="87" t="s">
        <v>337</v>
      </c>
      <c r="L2" t="s">
        <v>4270</v>
      </c>
      <c r="P2" s="33">
        <v>2026</v>
      </c>
    </row>
    <row r="3" spans="1:18" x14ac:dyDescent="0.35">
      <c r="P3" s="33" t="s">
        <v>338</v>
      </c>
    </row>
    <row r="4" spans="1:18" x14ac:dyDescent="0.35">
      <c r="B4" s="103" t="s">
        <v>339</v>
      </c>
      <c r="C4" s="89"/>
      <c r="D4" s="107" t="s">
        <v>340</v>
      </c>
      <c r="E4" s="89"/>
    </row>
    <row r="5" spans="1:18" x14ac:dyDescent="0.35">
      <c r="B5" s="90" t="s">
        <v>341</v>
      </c>
      <c r="C5" s="91"/>
      <c r="D5" s="91">
        <v>0.60599999999999998</v>
      </c>
      <c r="E5" s="91"/>
      <c r="P5" s="33"/>
    </row>
    <row r="6" spans="1:18" x14ac:dyDescent="0.35">
      <c r="C6" s="92"/>
      <c r="D6" s="92">
        <f t="shared" ref="D6" si="0">1+D5</f>
        <v>1.6059999999999999</v>
      </c>
      <c r="E6" s="92"/>
      <c r="P6" s="33"/>
      <c r="R6"/>
    </row>
    <row r="8" spans="1:18" x14ac:dyDescent="0.35">
      <c r="B8" s="90" t="s">
        <v>343</v>
      </c>
    </row>
    <row r="9" spans="1:18" x14ac:dyDescent="0.35">
      <c r="C9" s="91"/>
      <c r="D9" s="91">
        <v>3.5000000000000003E-2</v>
      </c>
      <c r="E9" s="91"/>
      <c r="L9"/>
    </row>
    <row r="10" spans="1:18" x14ac:dyDescent="0.35">
      <c r="C10" s="92"/>
      <c r="D10" s="92">
        <f t="shared" ref="D10" si="1">1+D9</f>
        <v>1.0349999999999999</v>
      </c>
      <c r="E10" s="92"/>
    </row>
    <row r="11" spans="1:18" x14ac:dyDescent="0.35">
      <c r="L11"/>
      <c r="Q11"/>
      <c r="R11"/>
    </row>
    <row r="12" spans="1:18" x14ac:dyDescent="0.35">
      <c r="Q12"/>
    </row>
    <row r="13" spans="1:18" x14ac:dyDescent="0.35">
      <c r="B13" s="103" t="s">
        <v>348</v>
      </c>
      <c r="C13" s="88"/>
      <c r="D13" s="89"/>
      <c r="E13" s="89"/>
      <c r="Q13"/>
    </row>
    <row r="14" spans="1:18" x14ac:dyDescent="0.35">
      <c r="A14" s="86" t="s">
        <v>349</v>
      </c>
      <c r="B14" s="93" t="s">
        <v>302</v>
      </c>
      <c r="C14" s="93" t="s">
        <v>305</v>
      </c>
      <c r="D14" s="93" t="s">
        <v>350</v>
      </c>
      <c r="E14" s="106" t="s">
        <v>340</v>
      </c>
      <c r="P14" s="33"/>
    </row>
    <row r="15" spans="1:18" x14ac:dyDescent="0.35">
      <c r="A15" s="86" t="s">
        <v>351</v>
      </c>
      <c r="B15" s="33" t="s">
        <v>352</v>
      </c>
      <c r="C15" s="33" t="s">
        <v>4271</v>
      </c>
      <c r="D15" s="33" t="s">
        <v>353</v>
      </c>
      <c r="E15" s="97">
        <v>0</v>
      </c>
      <c r="P15" s="33"/>
    </row>
    <row r="16" spans="1:18" x14ac:dyDescent="0.35">
      <c r="A16" s="86" t="s">
        <v>351</v>
      </c>
      <c r="B16" s="33" t="s">
        <v>352</v>
      </c>
      <c r="C16" s="33" t="s">
        <v>4271</v>
      </c>
      <c r="D16" s="33" t="s">
        <v>354</v>
      </c>
      <c r="E16" s="97">
        <v>0.62</v>
      </c>
    </row>
    <row r="17" spans="1:18" x14ac:dyDescent="0.35">
      <c r="A17" s="86" t="s">
        <v>351</v>
      </c>
      <c r="B17" s="33" t="s">
        <v>352</v>
      </c>
      <c r="C17" s="33" t="s">
        <v>4271</v>
      </c>
      <c r="D17" s="33" t="s">
        <v>355</v>
      </c>
      <c r="E17" s="97">
        <v>7.7399999999999997E-2</v>
      </c>
      <c r="R17"/>
    </row>
    <row r="18" spans="1:18" x14ac:dyDescent="0.35">
      <c r="A18" s="86" t="s">
        <v>351</v>
      </c>
      <c r="B18" s="33" t="s">
        <v>352</v>
      </c>
      <c r="C18" s="33" t="s">
        <v>4271</v>
      </c>
      <c r="D18" s="33" t="s">
        <v>356</v>
      </c>
      <c r="E18" s="97">
        <v>0</v>
      </c>
      <c r="R18"/>
    </row>
    <row r="19" spans="1:18" x14ac:dyDescent="0.35">
      <c r="A19" s="86" t="s">
        <v>351</v>
      </c>
      <c r="B19" s="33" t="s">
        <v>352</v>
      </c>
      <c r="C19" s="33" t="s">
        <v>4272</v>
      </c>
      <c r="D19" s="33" t="s">
        <v>353</v>
      </c>
      <c r="E19" s="97">
        <v>0.14000000000000001</v>
      </c>
      <c r="Q19"/>
      <c r="R19"/>
    </row>
    <row r="20" spans="1:18" x14ac:dyDescent="0.35">
      <c r="A20" s="86" t="s">
        <v>351</v>
      </c>
      <c r="B20" s="33" t="s">
        <v>352</v>
      </c>
      <c r="C20" s="33" t="s">
        <v>4272</v>
      </c>
      <c r="D20" s="33" t="s">
        <v>354</v>
      </c>
      <c r="E20" s="97">
        <v>0.35</v>
      </c>
      <c r="Q20"/>
      <c r="R20"/>
    </row>
    <row r="21" spans="1:18" x14ac:dyDescent="0.35">
      <c r="A21" s="86" t="s">
        <v>351</v>
      </c>
      <c r="B21" s="33" t="s">
        <v>352</v>
      </c>
      <c r="C21" s="33" t="s">
        <v>4272</v>
      </c>
      <c r="D21" s="33" t="s">
        <v>355</v>
      </c>
      <c r="E21" s="97">
        <v>7.7399999999999997E-2</v>
      </c>
      <c r="P21"/>
    </row>
    <row r="22" spans="1:18" x14ac:dyDescent="0.35">
      <c r="A22" s="86" t="s">
        <v>351</v>
      </c>
      <c r="B22" s="33" t="s">
        <v>357</v>
      </c>
      <c r="C22" s="33" t="s">
        <v>4272</v>
      </c>
      <c r="D22" s="33" t="s">
        <v>356</v>
      </c>
      <c r="E22" s="97">
        <v>0</v>
      </c>
      <c r="P22"/>
    </row>
    <row r="23" spans="1:18" x14ac:dyDescent="0.35">
      <c r="A23" s="86" t="s">
        <v>351</v>
      </c>
      <c r="B23" s="33" t="s">
        <v>357</v>
      </c>
      <c r="C23" s="33" t="s">
        <v>4273</v>
      </c>
      <c r="D23" s="33" t="s">
        <v>353</v>
      </c>
      <c r="E23" s="97">
        <v>0.14000000000000001</v>
      </c>
      <c r="O23"/>
      <c r="P23"/>
    </row>
    <row r="24" spans="1:18" x14ac:dyDescent="0.35">
      <c r="A24" s="86" t="s">
        <v>351</v>
      </c>
      <c r="B24" s="33" t="s">
        <v>357</v>
      </c>
      <c r="C24" s="33" t="s">
        <v>4273</v>
      </c>
      <c r="D24" s="33" t="s">
        <v>354</v>
      </c>
      <c r="E24" s="97">
        <v>0.35</v>
      </c>
      <c r="O24"/>
      <c r="P24"/>
    </row>
    <row r="25" spans="1:18" x14ac:dyDescent="0.35">
      <c r="A25" s="86" t="s">
        <v>351</v>
      </c>
      <c r="B25" s="33" t="s">
        <v>357</v>
      </c>
      <c r="C25" s="33" t="s">
        <v>4273</v>
      </c>
      <c r="D25" s="33" t="s">
        <v>355</v>
      </c>
      <c r="E25" s="97">
        <v>7.7399999999999997E-2</v>
      </c>
      <c r="O25"/>
      <c r="P25"/>
    </row>
    <row r="26" spans="1:18" x14ac:dyDescent="0.35">
      <c r="A26" s="86" t="s">
        <v>351</v>
      </c>
      <c r="B26" s="33" t="s">
        <v>357</v>
      </c>
      <c r="C26" s="33" t="s">
        <v>4273</v>
      </c>
      <c r="D26" s="33" t="s">
        <v>356</v>
      </c>
      <c r="E26" s="97">
        <v>0</v>
      </c>
      <c r="O26"/>
      <c r="P26"/>
    </row>
    <row r="27" spans="1:18" x14ac:dyDescent="0.35">
      <c r="A27" s="86" t="s">
        <v>351</v>
      </c>
      <c r="B27" s="33" t="s">
        <v>357</v>
      </c>
      <c r="C27" s="33" t="s">
        <v>4274</v>
      </c>
      <c r="D27" s="33" t="s">
        <v>353</v>
      </c>
      <c r="E27" s="97">
        <v>0.14000000000000001</v>
      </c>
      <c r="O27"/>
      <c r="P27"/>
    </row>
    <row r="28" spans="1:18" x14ac:dyDescent="0.35">
      <c r="A28" s="86" t="s">
        <v>351</v>
      </c>
      <c r="B28" s="33" t="s">
        <v>357</v>
      </c>
      <c r="C28" s="33" t="s">
        <v>4274</v>
      </c>
      <c r="D28" s="33" t="s">
        <v>354</v>
      </c>
      <c r="E28" s="97">
        <v>0.31</v>
      </c>
      <c r="O28"/>
      <c r="P28"/>
    </row>
    <row r="29" spans="1:18" x14ac:dyDescent="0.35">
      <c r="A29" s="86" t="s">
        <v>351</v>
      </c>
      <c r="B29" s="33" t="s">
        <v>357</v>
      </c>
      <c r="C29" s="33" t="s">
        <v>4274</v>
      </c>
      <c r="D29" s="33" t="s">
        <v>355</v>
      </c>
      <c r="E29" s="97">
        <v>2.043654526432646E-2</v>
      </c>
      <c r="O29"/>
      <c r="P29"/>
    </row>
    <row r="30" spans="1:18" x14ac:dyDescent="0.35">
      <c r="A30" s="86" t="s">
        <v>351</v>
      </c>
      <c r="B30" s="33" t="s">
        <v>357</v>
      </c>
      <c r="C30" s="33" t="s">
        <v>4274</v>
      </c>
      <c r="D30" s="33" t="s">
        <v>356</v>
      </c>
      <c r="E30" s="97">
        <v>0</v>
      </c>
      <c r="O30"/>
      <c r="P30"/>
    </row>
    <row r="31" spans="1:18" x14ac:dyDescent="0.35">
      <c r="A31" s="86" t="s">
        <v>351</v>
      </c>
      <c r="B31" s="33" t="s">
        <v>357</v>
      </c>
      <c r="C31" s="33" t="s">
        <v>4275</v>
      </c>
      <c r="D31" s="33" t="s">
        <v>353</v>
      </c>
      <c r="E31" s="97">
        <v>0.31</v>
      </c>
      <c r="O31"/>
      <c r="P31"/>
    </row>
    <row r="32" spans="1:18" x14ac:dyDescent="0.35">
      <c r="A32" s="86" t="s">
        <v>351</v>
      </c>
      <c r="B32" s="33" t="s">
        <v>357</v>
      </c>
      <c r="C32" s="33" t="s">
        <v>4275</v>
      </c>
      <c r="D32" s="33" t="s">
        <v>354</v>
      </c>
      <c r="E32" s="97">
        <v>2.043654526432646E-2</v>
      </c>
      <c r="O32"/>
      <c r="P32"/>
    </row>
    <row r="33" spans="1:16" x14ac:dyDescent="0.35">
      <c r="A33" s="86" t="s">
        <v>351</v>
      </c>
      <c r="B33" s="33" t="s">
        <v>357</v>
      </c>
      <c r="C33" s="33" t="s">
        <v>4275</v>
      </c>
      <c r="D33" s="33" t="s">
        <v>355</v>
      </c>
      <c r="E33" s="97">
        <v>7.7399999999999997E-2</v>
      </c>
      <c r="O33"/>
      <c r="P33"/>
    </row>
    <row r="34" spans="1:16" x14ac:dyDescent="0.35">
      <c r="A34" s="86" t="s">
        <v>351</v>
      </c>
      <c r="B34" s="33" t="s">
        <v>357</v>
      </c>
      <c r="C34" s="33" t="s">
        <v>4275</v>
      </c>
      <c r="D34" s="33" t="s">
        <v>356</v>
      </c>
      <c r="E34" s="97">
        <v>0</v>
      </c>
      <c r="O34"/>
      <c r="P34"/>
    </row>
    <row r="35" spans="1:16" x14ac:dyDescent="0.35">
      <c r="A35" s="86" t="s">
        <v>351</v>
      </c>
      <c r="B35" s="33" t="s">
        <v>357</v>
      </c>
      <c r="C35" s="33" t="s">
        <v>358</v>
      </c>
      <c r="D35" s="33" t="s">
        <v>353</v>
      </c>
      <c r="E35" s="97">
        <v>0.14000000000000001</v>
      </c>
      <c r="O35"/>
      <c r="P35"/>
    </row>
    <row r="36" spans="1:16" x14ac:dyDescent="0.35">
      <c r="A36" s="86" t="s">
        <v>351</v>
      </c>
      <c r="B36" s="33" t="s">
        <v>357</v>
      </c>
      <c r="C36" s="33" t="s">
        <v>358</v>
      </c>
      <c r="D36" s="33" t="s">
        <v>354</v>
      </c>
      <c r="E36" s="97">
        <v>0</v>
      </c>
      <c r="O36"/>
      <c r="P36"/>
    </row>
    <row r="37" spans="1:16" x14ac:dyDescent="0.35">
      <c r="A37" s="86" t="s">
        <v>351</v>
      </c>
      <c r="B37" s="33" t="s">
        <v>357</v>
      </c>
      <c r="C37" s="33" t="s">
        <v>358</v>
      </c>
      <c r="D37" s="33" t="s">
        <v>355</v>
      </c>
      <c r="E37" s="97">
        <v>0</v>
      </c>
      <c r="O37"/>
      <c r="P37"/>
    </row>
    <row r="38" spans="1:16" x14ac:dyDescent="0.35">
      <c r="A38" s="86" t="s">
        <v>351</v>
      </c>
      <c r="B38" s="33" t="s">
        <v>357</v>
      </c>
      <c r="C38" s="33" t="s">
        <v>358</v>
      </c>
      <c r="D38" s="33" t="s">
        <v>356</v>
      </c>
      <c r="E38" s="97">
        <v>0</v>
      </c>
      <c r="O38"/>
      <c r="P38"/>
    </row>
    <row r="39" spans="1:16" x14ac:dyDescent="0.35">
      <c r="B39" s="33"/>
      <c r="C39" s="33"/>
      <c r="D39" s="33"/>
      <c r="E39" s="97"/>
      <c r="P39"/>
    </row>
    <row r="40" spans="1:16" x14ac:dyDescent="0.35">
      <c r="A40" s="86" t="s">
        <v>351</v>
      </c>
      <c r="B40" s="33" t="s">
        <v>359</v>
      </c>
      <c r="C40" s="33" t="s">
        <v>4271</v>
      </c>
      <c r="D40" s="33" t="s">
        <v>353</v>
      </c>
      <c r="E40" s="97">
        <v>0</v>
      </c>
    </row>
    <row r="41" spans="1:16" x14ac:dyDescent="0.35">
      <c r="A41" s="86" t="s">
        <v>351</v>
      </c>
      <c r="B41" s="33" t="s">
        <v>359</v>
      </c>
      <c r="C41" s="33" t="s">
        <v>4271</v>
      </c>
      <c r="D41" s="33" t="s">
        <v>354</v>
      </c>
      <c r="E41" s="97">
        <v>0.62</v>
      </c>
    </row>
    <row r="42" spans="1:16" x14ac:dyDescent="0.35">
      <c r="A42" s="86" t="s">
        <v>351</v>
      </c>
      <c r="B42" s="33" t="s">
        <v>359</v>
      </c>
      <c r="C42" s="33" t="s">
        <v>4271</v>
      </c>
      <c r="D42" s="33" t="s">
        <v>355</v>
      </c>
      <c r="E42" s="97">
        <v>7.7399999999999997E-2</v>
      </c>
    </row>
    <row r="43" spans="1:16" x14ac:dyDescent="0.35">
      <c r="A43" s="86" t="s">
        <v>351</v>
      </c>
      <c r="B43" s="33" t="s">
        <v>359</v>
      </c>
      <c r="C43" s="33" t="s">
        <v>4271</v>
      </c>
      <c r="D43" s="33" t="s">
        <v>356</v>
      </c>
      <c r="E43" s="97">
        <v>0</v>
      </c>
    </row>
    <row r="44" spans="1:16" x14ac:dyDescent="0.35">
      <c r="A44" s="86" t="s">
        <v>351</v>
      </c>
      <c r="B44" s="33" t="s">
        <v>359</v>
      </c>
      <c r="C44" s="33" t="s">
        <v>4272</v>
      </c>
      <c r="D44" s="33" t="s">
        <v>353</v>
      </c>
      <c r="E44" s="97">
        <v>0</v>
      </c>
    </row>
    <row r="45" spans="1:16" x14ac:dyDescent="0.35">
      <c r="A45" s="86" t="s">
        <v>351</v>
      </c>
      <c r="B45" s="33" t="s">
        <v>359</v>
      </c>
      <c r="C45" s="33" t="s">
        <v>4272</v>
      </c>
      <c r="D45" s="33" t="s">
        <v>354</v>
      </c>
      <c r="E45" s="97">
        <v>0.35</v>
      </c>
    </row>
    <row r="46" spans="1:16" x14ac:dyDescent="0.35">
      <c r="A46" s="86" t="s">
        <v>351</v>
      </c>
      <c r="B46" s="33" t="s">
        <v>359</v>
      </c>
      <c r="C46" s="33" t="s">
        <v>4272</v>
      </c>
      <c r="D46" s="33" t="s">
        <v>355</v>
      </c>
      <c r="E46" s="97"/>
    </row>
    <row r="47" spans="1:16" x14ac:dyDescent="0.35">
      <c r="A47" s="86" t="s">
        <v>351</v>
      </c>
      <c r="B47" s="33" t="s">
        <v>359</v>
      </c>
      <c r="C47" s="33" t="s">
        <v>4272</v>
      </c>
      <c r="D47" s="33" t="s">
        <v>356</v>
      </c>
      <c r="E47" s="97"/>
    </row>
    <row r="48" spans="1:16" x14ac:dyDescent="0.35">
      <c r="A48" s="86" t="s">
        <v>351</v>
      </c>
      <c r="B48" s="33" t="s">
        <v>359</v>
      </c>
      <c r="C48" s="33" t="s">
        <v>4273</v>
      </c>
      <c r="D48" s="33" t="s">
        <v>353</v>
      </c>
      <c r="E48" s="97">
        <v>0</v>
      </c>
    </row>
    <row r="49" spans="1:5" x14ac:dyDescent="0.35">
      <c r="A49" s="86" t="s">
        <v>351</v>
      </c>
      <c r="B49" s="33" t="s">
        <v>359</v>
      </c>
      <c r="C49" s="33" t="s">
        <v>4273</v>
      </c>
      <c r="D49" s="33" t="s">
        <v>354</v>
      </c>
      <c r="E49" s="97">
        <v>0.35</v>
      </c>
    </row>
    <row r="50" spans="1:5" x14ac:dyDescent="0.35">
      <c r="A50" s="86" t="s">
        <v>351</v>
      </c>
      <c r="B50" s="33" t="s">
        <v>359</v>
      </c>
      <c r="C50" s="33" t="s">
        <v>4273</v>
      </c>
      <c r="D50" s="33" t="s">
        <v>355</v>
      </c>
      <c r="E50" s="97"/>
    </row>
    <row r="51" spans="1:5" x14ac:dyDescent="0.35">
      <c r="A51" s="86" t="s">
        <v>351</v>
      </c>
      <c r="B51" s="33" t="s">
        <v>359</v>
      </c>
      <c r="C51" s="33" t="s">
        <v>4273</v>
      </c>
      <c r="D51" s="33" t="s">
        <v>356</v>
      </c>
      <c r="E51" s="97"/>
    </row>
    <row r="52" spans="1:5" x14ac:dyDescent="0.35">
      <c r="A52" s="86" t="s">
        <v>351</v>
      </c>
      <c r="B52" s="33" t="s">
        <v>359</v>
      </c>
      <c r="C52" s="33" t="s">
        <v>4274</v>
      </c>
      <c r="D52" s="33" t="s">
        <v>353</v>
      </c>
      <c r="E52" s="97">
        <v>0</v>
      </c>
    </row>
    <row r="53" spans="1:5" x14ac:dyDescent="0.35">
      <c r="A53" s="86" t="s">
        <v>351</v>
      </c>
      <c r="B53" s="33" t="s">
        <v>359</v>
      </c>
      <c r="C53" s="33" t="s">
        <v>4274</v>
      </c>
      <c r="D53" s="33" t="s">
        <v>354</v>
      </c>
      <c r="E53" s="97">
        <v>0.31</v>
      </c>
    </row>
    <row r="54" spans="1:5" x14ac:dyDescent="0.35">
      <c r="A54" s="86" t="s">
        <v>351</v>
      </c>
      <c r="B54" s="33" t="s">
        <v>359</v>
      </c>
      <c r="C54" s="33" t="s">
        <v>4274</v>
      </c>
      <c r="D54" s="33" t="s">
        <v>355</v>
      </c>
      <c r="E54" s="97">
        <v>2.043654526432646E-2</v>
      </c>
    </row>
    <row r="55" spans="1:5" x14ac:dyDescent="0.35">
      <c r="A55" s="86" t="s">
        <v>351</v>
      </c>
      <c r="B55" s="33" t="s">
        <v>359</v>
      </c>
      <c r="C55" s="33" t="s">
        <v>4274</v>
      </c>
      <c r="D55" s="33" t="s">
        <v>356</v>
      </c>
      <c r="E55" s="97">
        <v>0</v>
      </c>
    </row>
    <row r="56" spans="1:5" x14ac:dyDescent="0.35">
      <c r="A56" s="86" t="s">
        <v>351</v>
      </c>
      <c r="B56" s="33" t="s">
        <v>359</v>
      </c>
      <c r="C56" s="33" t="s">
        <v>4275</v>
      </c>
      <c r="D56" s="33" t="s">
        <v>353</v>
      </c>
      <c r="E56" s="97">
        <v>0</v>
      </c>
    </row>
    <row r="57" spans="1:5" x14ac:dyDescent="0.35">
      <c r="A57" s="86" t="s">
        <v>351</v>
      </c>
      <c r="B57" s="33" t="s">
        <v>359</v>
      </c>
      <c r="C57" s="33" t="s">
        <v>4275</v>
      </c>
      <c r="D57" s="33" t="s">
        <v>354</v>
      </c>
      <c r="E57" s="97">
        <v>0.31</v>
      </c>
    </row>
    <row r="58" spans="1:5" x14ac:dyDescent="0.35">
      <c r="A58" s="86" t="s">
        <v>351</v>
      </c>
      <c r="B58" s="33" t="s">
        <v>359</v>
      </c>
      <c r="C58" s="33" t="s">
        <v>4275</v>
      </c>
      <c r="D58" s="33" t="s">
        <v>355</v>
      </c>
      <c r="E58" s="97">
        <v>2.043654526432646E-2</v>
      </c>
    </row>
    <row r="59" spans="1:5" x14ac:dyDescent="0.35">
      <c r="A59" s="86" t="s">
        <v>351</v>
      </c>
      <c r="B59" s="33" t="s">
        <v>359</v>
      </c>
      <c r="C59" s="33" t="s">
        <v>4275</v>
      </c>
      <c r="D59" s="33" t="s">
        <v>356</v>
      </c>
      <c r="E59" s="97">
        <v>0</v>
      </c>
    </row>
    <row r="60" spans="1:5" x14ac:dyDescent="0.35">
      <c r="A60" s="86" t="s">
        <v>351</v>
      </c>
      <c r="B60" s="33" t="s">
        <v>359</v>
      </c>
      <c r="C60" s="33" t="s">
        <v>358</v>
      </c>
      <c r="D60" s="33" t="s">
        <v>353</v>
      </c>
      <c r="E60" s="97">
        <v>0</v>
      </c>
    </row>
    <row r="61" spans="1:5" x14ac:dyDescent="0.35">
      <c r="A61" s="86" t="s">
        <v>351</v>
      </c>
      <c r="B61" s="33" t="s">
        <v>359</v>
      </c>
      <c r="C61" s="33" t="s">
        <v>358</v>
      </c>
      <c r="D61" s="33" t="s">
        <v>354</v>
      </c>
      <c r="E61" s="97">
        <v>0</v>
      </c>
    </row>
    <row r="62" spans="1:5" x14ac:dyDescent="0.35">
      <c r="A62" s="86" t="s">
        <v>351</v>
      </c>
      <c r="B62" s="33" t="s">
        <v>359</v>
      </c>
      <c r="C62" s="33" t="s">
        <v>358</v>
      </c>
      <c r="D62" s="33" t="s">
        <v>355</v>
      </c>
      <c r="E62" s="97">
        <v>0</v>
      </c>
    </row>
    <row r="63" spans="1:5" x14ac:dyDescent="0.35">
      <c r="A63" s="86" t="s">
        <v>351</v>
      </c>
      <c r="B63" s="33" t="s">
        <v>359</v>
      </c>
      <c r="C63" s="33" t="s">
        <v>358</v>
      </c>
      <c r="D63" s="33" t="s">
        <v>356</v>
      </c>
      <c r="E63" s="97">
        <v>0</v>
      </c>
    </row>
    <row r="64" spans="1:5" x14ac:dyDescent="0.35">
      <c r="B64" s="33"/>
      <c r="C64" s="33"/>
      <c r="D64" s="33"/>
      <c r="E64" s="97"/>
    </row>
    <row r="65" spans="1:5" x14ac:dyDescent="0.35">
      <c r="A65" s="86" t="s">
        <v>351</v>
      </c>
      <c r="B65" s="33" t="s">
        <v>360</v>
      </c>
      <c r="C65" s="33" t="s">
        <v>4271</v>
      </c>
      <c r="D65" s="33" t="s">
        <v>353</v>
      </c>
      <c r="E65" s="97">
        <v>0.112</v>
      </c>
    </row>
    <row r="66" spans="1:5" x14ac:dyDescent="0.35">
      <c r="A66" s="86" t="s">
        <v>351</v>
      </c>
      <c r="B66" s="33" t="s">
        <v>360</v>
      </c>
      <c r="C66" s="33" t="s">
        <v>4271</v>
      </c>
      <c r="D66" s="33" t="s">
        <v>354</v>
      </c>
      <c r="E66" s="97">
        <v>0.62</v>
      </c>
    </row>
    <row r="67" spans="1:5" x14ac:dyDescent="0.35">
      <c r="A67" s="86" t="s">
        <v>351</v>
      </c>
      <c r="B67" s="33" t="s">
        <v>360</v>
      </c>
      <c r="C67" s="33" t="s">
        <v>4271</v>
      </c>
      <c r="D67" s="33" t="s">
        <v>355</v>
      </c>
      <c r="E67" s="97">
        <v>8.029106135459381E-2</v>
      </c>
    </row>
    <row r="68" spans="1:5" x14ac:dyDescent="0.35">
      <c r="A68" s="86" t="s">
        <v>351</v>
      </c>
      <c r="B68" s="33" t="s">
        <v>360</v>
      </c>
      <c r="C68" s="33" t="s">
        <v>4271</v>
      </c>
      <c r="D68" s="33" t="s">
        <v>356</v>
      </c>
      <c r="E68" s="97">
        <v>5.8170029537808393E-2</v>
      </c>
    </row>
    <row r="69" spans="1:5" x14ac:dyDescent="0.35">
      <c r="A69" s="86" t="s">
        <v>351</v>
      </c>
      <c r="B69" s="33" t="s">
        <v>360</v>
      </c>
      <c r="C69" s="33" t="s">
        <v>4272</v>
      </c>
      <c r="D69" s="33" t="s">
        <v>353</v>
      </c>
      <c r="E69" s="97">
        <v>0.112</v>
      </c>
    </row>
    <row r="70" spans="1:5" x14ac:dyDescent="0.35">
      <c r="A70" s="86" t="s">
        <v>351</v>
      </c>
      <c r="B70" s="33" t="s">
        <v>360</v>
      </c>
      <c r="C70" s="33" t="s">
        <v>4272</v>
      </c>
      <c r="D70" s="33" t="s">
        <v>354</v>
      </c>
      <c r="E70" s="97">
        <v>0.35</v>
      </c>
    </row>
    <row r="71" spans="1:5" x14ac:dyDescent="0.35">
      <c r="A71" s="86" t="s">
        <v>351</v>
      </c>
      <c r="B71" s="33" t="s">
        <v>360</v>
      </c>
      <c r="C71" s="33" t="s">
        <v>4272</v>
      </c>
      <c r="D71" s="33" t="s">
        <v>355</v>
      </c>
      <c r="E71" s="97">
        <v>8.029106135459381E-2</v>
      </c>
    </row>
    <row r="72" spans="1:5" x14ac:dyDescent="0.35">
      <c r="A72" s="86" t="s">
        <v>351</v>
      </c>
      <c r="B72" s="33" t="s">
        <v>360</v>
      </c>
      <c r="C72" s="33" t="s">
        <v>4272</v>
      </c>
      <c r="D72" s="33" t="s">
        <v>356</v>
      </c>
      <c r="E72" s="97">
        <v>5.8170029537808393E-2</v>
      </c>
    </row>
    <row r="73" spans="1:5" x14ac:dyDescent="0.35">
      <c r="A73" s="86" t="s">
        <v>351</v>
      </c>
      <c r="B73" s="33" t="s">
        <v>360</v>
      </c>
      <c r="C73" s="33" t="s">
        <v>4273</v>
      </c>
      <c r="D73" s="33" t="s">
        <v>353</v>
      </c>
      <c r="E73" s="97">
        <v>0.112</v>
      </c>
    </row>
    <row r="74" spans="1:5" x14ac:dyDescent="0.35">
      <c r="A74" s="86" t="s">
        <v>351</v>
      </c>
      <c r="B74" s="33" t="s">
        <v>360</v>
      </c>
      <c r="C74" s="33" t="s">
        <v>4273</v>
      </c>
      <c r="D74" s="33" t="s">
        <v>354</v>
      </c>
      <c r="E74" s="97">
        <v>0.35</v>
      </c>
    </row>
    <row r="75" spans="1:5" x14ac:dyDescent="0.35">
      <c r="A75" s="86" t="s">
        <v>351</v>
      </c>
      <c r="B75" s="33" t="s">
        <v>360</v>
      </c>
      <c r="C75" s="33" t="s">
        <v>4273</v>
      </c>
      <c r="D75" s="33" t="s">
        <v>355</v>
      </c>
      <c r="E75" s="97">
        <v>8.029106135459381E-2</v>
      </c>
    </row>
    <row r="76" spans="1:5" x14ac:dyDescent="0.35">
      <c r="A76" s="86" t="s">
        <v>351</v>
      </c>
      <c r="B76" s="33" t="s">
        <v>360</v>
      </c>
      <c r="C76" s="33" t="s">
        <v>4273</v>
      </c>
      <c r="D76" s="33" t="s">
        <v>356</v>
      </c>
      <c r="E76" s="97">
        <v>5.8170029537808393E-2</v>
      </c>
    </row>
    <row r="77" spans="1:5" x14ac:dyDescent="0.35">
      <c r="A77" s="86" t="s">
        <v>351</v>
      </c>
      <c r="B77" s="33" t="s">
        <v>360</v>
      </c>
      <c r="C77" s="33" t="s">
        <v>4274</v>
      </c>
      <c r="D77" s="33" t="s">
        <v>353</v>
      </c>
      <c r="E77" s="97">
        <v>0.112</v>
      </c>
    </row>
    <row r="78" spans="1:5" x14ac:dyDescent="0.35">
      <c r="A78" s="86" t="s">
        <v>351</v>
      </c>
      <c r="B78" s="33" t="s">
        <v>360</v>
      </c>
      <c r="C78" s="33" t="s">
        <v>4274</v>
      </c>
      <c r="D78" s="33" t="s">
        <v>354</v>
      </c>
      <c r="E78" s="97">
        <v>0.31</v>
      </c>
    </row>
    <row r="79" spans="1:5" x14ac:dyDescent="0.35">
      <c r="A79" s="86" t="s">
        <v>351</v>
      </c>
      <c r="B79" s="33" t="s">
        <v>360</v>
      </c>
      <c r="C79" s="33" t="s">
        <v>4274</v>
      </c>
      <c r="D79" s="33" t="s">
        <v>355</v>
      </c>
      <c r="E79" s="97">
        <v>2.043654526432646E-2</v>
      </c>
    </row>
    <row r="80" spans="1:5" x14ac:dyDescent="0.35">
      <c r="A80" s="86" t="s">
        <v>351</v>
      </c>
      <c r="B80" s="33" t="s">
        <v>360</v>
      </c>
      <c r="C80" s="33" t="s">
        <v>4274</v>
      </c>
      <c r="D80" s="33" t="s">
        <v>356</v>
      </c>
      <c r="E80" s="97">
        <v>2.4642988251385285E-2</v>
      </c>
    </row>
    <row r="81" spans="1:5" x14ac:dyDescent="0.35">
      <c r="A81" s="86" t="s">
        <v>351</v>
      </c>
      <c r="B81" s="33" t="s">
        <v>360</v>
      </c>
      <c r="C81" s="33" t="s">
        <v>4275</v>
      </c>
      <c r="D81" s="33" t="s">
        <v>353</v>
      </c>
      <c r="E81" s="97">
        <v>0.112</v>
      </c>
    </row>
    <row r="82" spans="1:5" x14ac:dyDescent="0.35">
      <c r="A82" s="86" t="s">
        <v>351</v>
      </c>
      <c r="B82" s="33" t="s">
        <v>360</v>
      </c>
      <c r="C82" s="33" t="s">
        <v>4275</v>
      </c>
      <c r="D82" s="33" t="s">
        <v>354</v>
      </c>
      <c r="E82" s="97">
        <v>0.31</v>
      </c>
    </row>
    <row r="83" spans="1:5" x14ac:dyDescent="0.35">
      <c r="A83" s="86" t="s">
        <v>351</v>
      </c>
      <c r="B83" s="33" t="s">
        <v>360</v>
      </c>
      <c r="C83" s="33" t="s">
        <v>4275</v>
      </c>
      <c r="D83" s="33" t="s">
        <v>355</v>
      </c>
      <c r="E83" s="97">
        <v>2.043654526432646E-2</v>
      </c>
    </row>
    <row r="84" spans="1:5" x14ac:dyDescent="0.35">
      <c r="A84" s="86" t="s">
        <v>351</v>
      </c>
      <c r="B84" s="33" t="s">
        <v>360</v>
      </c>
      <c r="C84" s="33" t="s">
        <v>4275</v>
      </c>
      <c r="D84" s="33" t="s">
        <v>356</v>
      </c>
      <c r="E84" s="97">
        <v>2.4642988251385285E-2</v>
      </c>
    </row>
    <row r="85" spans="1:5" x14ac:dyDescent="0.35">
      <c r="A85" s="86" t="s">
        <v>351</v>
      </c>
      <c r="B85" s="33" t="s">
        <v>360</v>
      </c>
      <c r="C85" s="33" t="s">
        <v>358</v>
      </c>
      <c r="D85" s="33" t="s">
        <v>353</v>
      </c>
      <c r="E85" s="97">
        <v>0</v>
      </c>
    </row>
    <row r="86" spans="1:5" x14ac:dyDescent="0.35">
      <c r="A86" s="86" t="s">
        <v>351</v>
      </c>
      <c r="B86" s="33" t="s">
        <v>360</v>
      </c>
      <c r="C86" s="33" t="s">
        <v>358</v>
      </c>
      <c r="D86" s="33" t="s">
        <v>354</v>
      </c>
      <c r="E86" s="97">
        <v>0</v>
      </c>
    </row>
    <row r="87" spans="1:5" x14ac:dyDescent="0.35">
      <c r="A87" s="86" t="s">
        <v>351</v>
      </c>
      <c r="B87" s="33" t="s">
        <v>360</v>
      </c>
      <c r="C87" s="33" t="s">
        <v>358</v>
      </c>
      <c r="D87" s="33" t="s">
        <v>355</v>
      </c>
      <c r="E87" s="97">
        <v>0</v>
      </c>
    </row>
    <row r="88" spans="1:5" x14ac:dyDescent="0.35">
      <c r="A88" s="86" t="s">
        <v>351</v>
      </c>
      <c r="B88" s="33" t="s">
        <v>360</v>
      </c>
      <c r="C88" s="33" t="s">
        <v>358</v>
      </c>
      <c r="D88" s="33" t="s">
        <v>356</v>
      </c>
      <c r="E88" s="97">
        <v>0</v>
      </c>
    </row>
    <row r="89" spans="1:5" x14ac:dyDescent="0.35">
      <c r="A89" s="86" t="s">
        <v>351</v>
      </c>
      <c r="B89" s="33" t="s">
        <v>361</v>
      </c>
      <c r="C89" s="33" t="s">
        <v>4271</v>
      </c>
      <c r="D89" s="33" t="s">
        <v>353</v>
      </c>
      <c r="E89" s="97">
        <v>0.14000000000000001</v>
      </c>
    </row>
    <row r="90" spans="1:5" x14ac:dyDescent="0.35">
      <c r="A90" s="86" t="s">
        <v>351</v>
      </c>
      <c r="B90" s="33" t="s">
        <v>361</v>
      </c>
      <c r="C90" s="33" t="s">
        <v>4271</v>
      </c>
      <c r="D90" s="33" t="s">
        <v>354</v>
      </c>
      <c r="E90" s="97">
        <v>0.62</v>
      </c>
    </row>
    <row r="91" spans="1:5" x14ac:dyDescent="0.35">
      <c r="A91" s="86" t="s">
        <v>351</v>
      </c>
      <c r="B91" s="33" t="s">
        <v>361</v>
      </c>
      <c r="C91" s="33" t="s">
        <v>4271</v>
      </c>
      <c r="D91" s="33" t="s">
        <v>355</v>
      </c>
      <c r="E91" s="97">
        <v>8.0291061354593823E-2</v>
      </c>
    </row>
    <row r="92" spans="1:5" x14ac:dyDescent="0.35">
      <c r="A92" s="86" t="s">
        <v>351</v>
      </c>
      <c r="B92" s="33" t="s">
        <v>361</v>
      </c>
      <c r="C92" s="33" t="s">
        <v>4271</v>
      </c>
      <c r="D92" s="33" t="s">
        <v>356</v>
      </c>
      <c r="E92" s="97">
        <v>6.0792769828114601E-2</v>
      </c>
    </row>
    <row r="93" spans="1:5" x14ac:dyDescent="0.35">
      <c r="A93" s="86" t="s">
        <v>351</v>
      </c>
      <c r="B93" s="33" t="s">
        <v>361</v>
      </c>
      <c r="C93" s="33" t="s">
        <v>4272</v>
      </c>
      <c r="D93" s="33" t="s">
        <v>353</v>
      </c>
      <c r="E93" s="97">
        <v>0.14000000000000001</v>
      </c>
    </row>
    <row r="94" spans="1:5" x14ac:dyDescent="0.35">
      <c r="A94" s="86" t="s">
        <v>351</v>
      </c>
      <c r="B94" s="33" t="s">
        <v>361</v>
      </c>
      <c r="C94" s="33" t="s">
        <v>4272</v>
      </c>
      <c r="D94" s="33" t="s">
        <v>354</v>
      </c>
      <c r="E94" s="97">
        <v>0.35</v>
      </c>
    </row>
    <row r="95" spans="1:5" x14ac:dyDescent="0.35">
      <c r="A95" s="86" t="s">
        <v>351</v>
      </c>
      <c r="B95" s="33" t="s">
        <v>361</v>
      </c>
      <c r="C95" s="33" t="s">
        <v>4272</v>
      </c>
      <c r="D95" s="33" t="s">
        <v>355</v>
      </c>
      <c r="E95" s="97">
        <v>8.0291061354593823E-2</v>
      </c>
    </row>
    <row r="96" spans="1:5" x14ac:dyDescent="0.35">
      <c r="A96" s="86" t="s">
        <v>351</v>
      </c>
      <c r="B96" s="33" t="s">
        <v>361</v>
      </c>
      <c r="C96" s="33" t="s">
        <v>4272</v>
      </c>
      <c r="D96" s="33" t="s">
        <v>356</v>
      </c>
      <c r="E96" s="97">
        <v>6.0792769828114601E-2</v>
      </c>
    </row>
    <row r="97" spans="1:5" x14ac:dyDescent="0.35">
      <c r="A97" s="86" t="s">
        <v>351</v>
      </c>
      <c r="B97" s="33" t="s">
        <v>361</v>
      </c>
      <c r="C97" s="33" t="s">
        <v>4273</v>
      </c>
      <c r="D97" s="33" t="s">
        <v>353</v>
      </c>
      <c r="E97" s="97">
        <v>0.14000000000000001</v>
      </c>
    </row>
    <row r="98" spans="1:5" x14ac:dyDescent="0.35">
      <c r="A98" s="86" t="s">
        <v>351</v>
      </c>
      <c r="B98" s="33" t="s">
        <v>361</v>
      </c>
      <c r="C98" s="33" t="s">
        <v>4273</v>
      </c>
      <c r="D98" s="33" t="s">
        <v>354</v>
      </c>
      <c r="E98" s="97">
        <v>0.35</v>
      </c>
    </row>
    <row r="99" spans="1:5" x14ac:dyDescent="0.35">
      <c r="A99" s="86" t="s">
        <v>351</v>
      </c>
      <c r="B99" s="33" t="s">
        <v>361</v>
      </c>
      <c r="C99" s="33" t="s">
        <v>4273</v>
      </c>
      <c r="D99" s="33" t="s">
        <v>355</v>
      </c>
      <c r="E99" s="97">
        <v>8.0291061354593823E-2</v>
      </c>
    </row>
    <row r="100" spans="1:5" x14ac:dyDescent="0.35">
      <c r="A100" s="86" t="s">
        <v>351</v>
      </c>
      <c r="B100" s="33" t="s">
        <v>361</v>
      </c>
      <c r="C100" s="33" t="s">
        <v>4273</v>
      </c>
      <c r="D100" s="33" t="s">
        <v>356</v>
      </c>
      <c r="E100" s="97">
        <v>6.0792769828114601E-2</v>
      </c>
    </row>
    <row r="101" spans="1:5" x14ac:dyDescent="0.35">
      <c r="A101" s="86" t="s">
        <v>351</v>
      </c>
      <c r="B101" s="33" t="s">
        <v>361</v>
      </c>
      <c r="C101" s="33" t="s">
        <v>4274</v>
      </c>
      <c r="D101" s="33" t="s">
        <v>353</v>
      </c>
      <c r="E101" s="97">
        <v>0.14000000000000001</v>
      </c>
    </row>
    <row r="102" spans="1:5" x14ac:dyDescent="0.35">
      <c r="A102" s="86" t="s">
        <v>351</v>
      </c>
      <c r="B102" s="33" t="s">
        <v>361</v>
      </c>
      <c r="C102" s="33" t="s">
        <v>4274</v>
      </c>
      <c r="D102" s="33" t="s">
        <v>354</v>
      </c>
      <c r="E102" s="97">
        <v>0.31</v>
      </c>
    </row>
    <row r="103" spans="1:5" x14ac:dyDescent="0.35">
      <c r="A103" s="86" t="s">
        <v>351</v>
      </c>
      <c r="B103" s="33" t="s">
        <v>361</v>
      </c>
      <c r="C103" s="33" t="s">
        <v>4274</v>
      </c>
      <c r="D103" s="33" t="s">
        <v>355</v>
      </c>
      <c r="E103" s="97">
        <v>2.043654526432646E-2</v>
      </c>
    </row>
    <row r="104" spans="1:5" x14ac:dyDescent="0.35">
      <c r="A104" s="86" t="s">
        <v>351</v>
      </c>
      <c r="B104" s="33" t="s">
        <v>361</v>
      </c>
      <c r="C104" s="33" t="s">
        <v>4274</v>
      </c>
      <c r="D104" s="33" t="s">
        <v>356</v>
      </c>
      <c r="E104" s="97">
        <v>2.9140969638283096E-2</v>
      </c>
    </row>
    <row r="105" spans="1:5" x14ac:dyDescent="0.35">
      <c r="A105" s="86" t="s">
        <v>351</v>
      </c>
      <c r="B105" s="33" t="s">
        <v>361</v>
      </c>
      <c r="C105" s="33" t="s">
        <v>4275</v>
      </c>
      <c r="D105" s="33" t="s">
        <v>353</v>
      </c>
      <c r="E105" s="97">
        <v>0.14000000000000001</v>
      </c>
    </row>
    <row r="106" spans="1:5" x14ac:dyDescent="0.35">
      <c r="A106" s="86" t="s">
        <v>351</v>
      </c>
      <c r="B106" s="33" t="s">
        <v>361</v>
      </c>
      <c r="C106" s="33" t="s">
        <v>4275</v>
      </c>
      <c r="D106" s="33" t="s">
        <v>354</v>
      </c>
      <c r="E106" s="97">
        <v>0.31</v>
      </c>
    </row>
    <row r="107" spans="1:5" x14ac:dyDescent="0.35">
      <c r="A107" s="86" t="s">
        <v>351</v>
      </c>
      <c r="B107" s="33" t="s">
        <v>361</v>
      </c>
      <c r="C107" s="33" t="s">
        <v>4275</v>
      </c>
      <c r="D107" s="33" t="s">
        <v>355</v>
      </c>
      <c r="E107" s="97">
        <v>2.043654526432646E-2</v>
      </c>
    </row>
    <row r="108" spans="1:5" x14ac:dyDescent="0.35">
      <c r="A108" s="86" t="s">
        <v>351</v>
      </c>
      <c r="B108" s="33" t="s">
        <v>361</v>
      </c>
      <c r="C108" s="33" t="s">
        <v>4275</v>
      </c>
      <c r="D108" s="33" t="s">
        <v>356</v>
      </c>
      <c r="E108" s="97">
        <v>2.9140969638283096E-2</v>
      </c>
    </row>
    <row r="109" spans="1:5" x14ac:dyDescent="0.35">
      <c r="A109" s="86" t="s">
        <v>351</v>
      </c>
      <c r="B109" s="33" t="s">
        <v>361</v>
      </c>
      <c r="C109" s="33" t="s">
        <v>358</v>
      </c>
      <c r="D109" s="33" t="s">
        <v>353</v>
      </c>
      <c r="E109" s="97">
        <v>0</v>
      </c>
    </row>
    <row r="110" spans="1:5" x14ac:dyDescent="0.35">
      <c r="A110" s="86" t="s">
        <v>351</v>
      </c>
      <c r="B110" s="33" t="s">
        <v>361</v>
      </c>
      <c r="C110" s="33" t="s">
        <v>358</v>
      </c>
      <c r="D110" s="33" t="s">
        <v>354</v>
      </c>
      <c r="E110" s="97">
        <v>0</v>
      </c>
    </row>
    <row r="111" spans="1:5" x14ac:dyDescent="0.35">
      <c r="A111" s="86" t="s">
        <v>351</v>
      </c>
      <c r="B111" s="33" t="s">
        <v>361</v>
      </c>
      <c r="C111" s="33" t="s">
        <v>358</v>
      </c>
      <c r="D111" s="33" t="s">
        <v>355</v>
      </c>
      <c r="E111" s="97">
        <v>0</v>
      </c>
    </row>
    <row r="112" spans="1:5" x14ac:dyDescent="0.35">
      <c r="A112" s="86" t="s">
        <v>351</v>
      </c>
      <c r="B112" s="33" t="s">
        <v>361</v>
      </c>
      <c r="C112" s="33" t="s">
        <v>358</v>
      </c>
      <c r="D112" s="33" t="s">
        <v>356</v>
      </c>
      <c r="E112" s="97">
        <v>0</v>
      </c>
    </row>
    <row r="113" spans="1:5" x14ac:dyDescent="0.35">
      <c r="A113" s="86" t="s">
        <v>351</v>
      </c>
      <c r="B113" s="33" t="s">
        <v>362</v>
      </c>
      <c r="C113" s="33" t="s">
        <v>4271</v>
      </c>
      <c r="D113" s="33" t="s">
        <v>353</v>
      </c>
      <c r="E113" s="97">
        <v>0.14000000000000001</v>
      </c>
    </row>
    <row r="114" spans="1:5" x14ac:dyDescent="0.35">
      <c r="A114" s="86" t="s">
        <v>351</v>
      </c>
      <c r="B114" s="33" t="s">
        <v>362</v>
      </c>
      <c r="C114" s="33" t="s">
        <v>4271</v>
      </c>
      <c r="D114" s="33" t="s">
        <v>354</v>
      </c>
      <c r="E114" s="97">
        <v>0.62</v>
      </c>
    </row>
    <row r="115" spans="1:5" x14ac:dyDescent="0.35">
      <c r="A115" s="86" t="s">
        <v>351</v>
      </c>
      <c r="B115" s="33" t="s">
        <v>362</v>
      </c>
      <c r="C115" s="33" t="s">
        <v>4271</v>
      </c>
      <c r="D115" s="33" t="s">
        <v>355</v>
      </c>
      <c r="E115" s="97">
        <v>8.029106135459381E-2</v>
      </c>
    </row>
    <row r="116" spans="1:5" x14ac:dyDescent="0.35">
      <c r="A116" s="86" t="s">
        <v>351</v>
      </c>
      <c r="B116" s="33" t="s">
        <v>362</v>
      </c>
      <c r="C116" s="33" t="s">
        <v>4271</v>
      </c>
      <c r="D116" s="33" t="s">
        <v>356</v>
      </c>
      <c r="E116" s="97">
        <v>3.9973767943409635E-2</v>
      </c>
    </row>
    <row r="117" spans="1:5" x14ac:dyDescent="0.35">
      <c r="A117" s="86" t="s">
        <v>351</v>
      </c>
      <c r="B117" s="33" t="s">
        <v>362</v>
      </c>
      <c r="C117" s="33" t="s">
        <v>4272</v>
      </c>
      <c r="D117" s="33" t="s">
        <v>353</v>
      </c>
      <c r="E117" s="97">
        <v>0.14000000000000001</v>
      </c>
    </row>
    <row r="118" spans="1:5" x14ac:dyDescent="0.35">
      <c r="A118" s="86" t="s">
        <v>351</v>
      </c>
      <c r="B118" s="33" t="s">
        <v>362</v>
      </c>
      <c r="C118" s="33" t="s">
        <v>4272</v>
      </c>
      <c r="D118" s="33" t="s">
        <v>354</v>
      </c>
      <c r="E118" s="97">
        <v>0.35</v>
      </c>
    </row>
    <row r="119" spans="1:5" x14ac:dyDescent="0.35">
      <c r="A119" s="86" t="s">
        <v>351</v>
      </c>
      <c r="B119" s="33" t="s">
        <v>362</v>
      </c>
      <c r="C119" s="33" t="s">
        <v>4272</v>
      </c>
      <c r="D119" s="33" t="s">
        <v>355</v>
      </c>
      <c r="E119" s="97">
        <v>8.029106135459381E-2</v>
      </c>
    </row>
    <row r="120" spans="1:5" x14ac:dyDescent="0.35">
      <c r="A120" s="86" t="s">
        <v>351</v>
      </c>
      <c r="B120" s="33" t="s">
        <v>362</v>
      </c>
      <c r="C120" s="33" t="s">
        <v>4272</v>
      </c>
      <c r="D120" s="33" t="s">
        <v>356</v>
      </c>
      <c r="E120" s="97">
        <v>3.9973767943409635E-2</v>
      </c>
    </row>
    <row r="121" spans="1:5" x14ac:dyDescent="0.35">
      <c r="A121" s="86" t="s">
        <v>351</v>
      </c>
      <c r="B121" s="33" t="s">
        <v>362</v>
      </c>
      <c r="C121" s="33" t="s">
        <v>4273</v>
      </c>
      <c r="D121" s="33" t="s">
        <v>353</v>
      </c>
      <c r="E121" s="97">
        <v>0.14000000000000001</v>
      </c>
    </row>
    <row r="122" spans="1:5" x14ac:dyDescent="0.35">
      <c r="A122" s="86" t="s">
        <v>351</v>
      </c>
      <c r="B122" s="33" t="s">
        <v>362</v>
      </c>
      <c r="C122" s="33" t="s">
        <v>4273</v>
      </c>
      <c r="D122" s="33" t="s">
        <v>354</v>
      </c>
      <c r="E122" s="97">
        <v>0.35</v>
      </c>
    </row>
    <row r="123" spans="1:5" x14ac:dyDescent="0.35">
      <c r="A123" s="86" t="s">
        <v>351</v>
      </c>
      <c r="B123" s="33" t="s">
        <v>362</v>
      </c>
      <c r="C123" s="33" t="s">
        <v>4273</v>
      </c>
      <c r="D123" s="33" t="s">
        <v>355</v>
      </c>
      <c r="E123" s="97">
        <v>8.029106135459381E-2</v>
      </c>
    </row>
    <row r="124" spans="1:5" x14ac:dyDescent="0.35">
      <c r="A124" s="86" t="s">
        <v>351</v>
      </c>
      <c r="B124" s="33" t="s">
        <v>362</v>
      </c>
      <c r="C124" s="33" t="s">
        <v>4273</v>
      </c>
      <c r="D124" s="33" t="s">
        <v>356</v>
      </c>
      <c r="E124" s="97">
        <v>3.9973767943409635E-2</v>
      </c>
    </row>
    <row r="125" spans="1:5" x14ac:dyDescent="0.35">
      <c r="A125" s="86" t="s">
        <v>351</v>
      </c>
      <c r="B125" s="33" t="s">
        <v>362</v>
      </c>
      <c r="C125" s="33" t="s">
        <v>4274</v>
      </c>
      <c r="D125" s="33" t="s">
        <v>353</v>
      </c>
      <c r="E125" s="97">
        <v>0.14000000000000001</v>
      </c>
    </row>
    <row r="126" spans="1:5" x14ac:dyDescent="0.35">
      <c r="A126" s="86" t="s">
        <v>351</v>
      </c>
      <c r="B126" s="33" t="s">
        <v>362</v>
      </c>
      <c r="C126" s="33" t="s">
        <v>4274</v>
      </c>
      <c r="D126" s="33" t="s">
        <v>354</v>
      </c>
      <c r="E126" s="97">
        <v>0.31</v>
      </c>
    </row>
    <row r="127" spans="1:5" x14ac:dyDescent="0.35">
      <c r="A127" s="86" t="s">
        <v>351</v>
      </c>
      <c r="B127" s="33" t="s">
        <v>362</v>
      </c>
      <c r="C127" s="33" t="s">
        <v>4274</v>
      </c>
      <c r="D127" s="33" t="s">
        <v>355</v>
      </c>
      <c r="E127" s="97">
        <v>2.043654526432646E-2</v>
      </c>
    </row>
    <row r="128" spans="1:5" x14ac:dyDescent="0.35">
      <c r="A128" s="86" t="s">
        <v>351</v>
      </c>
      <c r="B128" s="33" t="s">
        <v>362</v>
      </c>
      <c r="C128" s="33" t="s">
        <v>4274</v>
      </c>
      <c r="D128" s="33" t="s">
        <v>356</v>
      </c>
      <c r="E128" s="97">
        <v>2.3523026263506292E-2</v>
      </c>
    </row>
    <row r="129" spans="1:5" x14ac:dyDescent="0.35">
      <c r="A129" s="86" t="s">
        <v>351</v>
      </c>
      <c r="B129" s="33" t="s">
        <v>362</v>
      </c>
      <c r="C129" s="33" t="s">
        <v>4275</v>
      </c>
      <c r="D129" s="33" t="s">
        <v>353</v>
      </c>
      <c r="E129" s="97">
        <v>0.14000000000000001</v>
      </c>
    </row>
    <row r="130" spans="1:5" x14ac:dyDescent="0.35">
      <c r="A130" s="86" t="s">
        <v>351</v>
      </c>
      <c r="B130" s="33" t="s">
        <v>362</v>
      </c>
      <c r="C130" s="33" t="s">
        <v>4275</v>
      </c>
      <c r="D130" s="33" t="s">
        <v>354</v>
      </c>
      <c r="E130" s="97">
        <v>0.31</v>
      </c>
    </row>
    <row r="131" spans="1:5" x14ac:dyDescent="0.35">
      <c r="A131" s="86" t="s">
        <v>351</v>
      </c>
      <c r="B131" s="33" t="s">
        <v>362</v>
      </c>
      <c r="C131" s="33" t="s">
        <v>4275</v>
      </c>
      <c r="D131" s="33" t="s">
        <v>355</v>
      </c>
      <c r="E131" s="97">
        <v>2.043654526432646E-2</v>
      </c>
    </row>
    <row r="132" spans="1:5" x14ac:dyDescent="0.35">
      <c r="A132" s="86" t="s">
        <v>351</v>
      </c>
      <c r="B132" s="33" t="s">
        <v>362</v>
      </c>
      <c r="C132" s="33" t="s">
        <v>4275</v>
      </c>
      <c r="D132" s="33" t="s">
        <v>356</v>
      </c>
      <c r="E132" s="97">
        <v>2.3523026263506292E-2</v>
      </c>
    </row>
    <row r="133" spans="1:5" x14ac:dyDescent="0.35">
      <c r="A133" s="86" t="s">
        <v>351</v>
      </c>
      <c r="B133" s="33" t="s">
        <v>362</v>
      </c>
      <c r="C133" s="33" t="s">
        <v>358</v>
      </c>
      <c r="D133" s="33" t="s">
        <v>353</v>
      </c>
      <c r="E133" s="97">
        <v>0</v>
      </c>
    </row>
    <row r="134" spans="1:5" x14ac:dyDescent="0.35">
      <c r="A134" s="86" t="s">
        <v>351</v>
      </c>
      <c r="B134" s="33" t="s">
        <v>362</v>
      </c>
      <c r="C134" s="33" t="s">
        <v>358</v>
      </c>
      <c r="D134" s="33" t="s">
        <v>354</v>
      </c>
      <c r="E134" s="97">
        <v>0</v>
      </c>
    </row>
    <row r="135" spans="1:5" x14ac:dyDescent="0.35">
      <c r="A135" s="86" t="s">
        <v>351</v>
      </c>
      <c r="B135" s="33" t="s">
        <v>362</v>
      </c>
      <c r="C135" s="33" t="s">
        <v>358</v>
      </c>
      <c r="D135" s="33" t="s">
        <v>355</v>
      </c>
      <c r="E135" s="97">
        <v>0</v>
      </c>
    </row>
    <row r="136" spans="1:5" x14ac:dyDescent="0.35">
      <c r="A136" s="86" t="s">
        <v>351</v>
      </c>
      <c r="B136" s="33" t="s">
        <v>362</v>
      </c>
      <c r="C136" s="33" t="s">
        <v>358</v>
      </c>
      <c r="D136" s="33" t="s">
        <v>356</v>
      </c>
      <c r="E136" s="97">
        <v>0</v>
      </c>
    </row>
    <row r="137" spans="1:5" x14ac:dyDescent="0.35">
      <c r="B137" s="33"/>
      <c r="C137" s="33"/>
      <c r="D137" s="33"/>
      <c r="E137" s="97"/>
    </row>
    <row r="138" spans="1:5" x14ac:dyDescent="0.35">
      <c r="B138" s="33"/>
      <c r="C138" s="33"/>
      <c r="D138" s="33"/>
      <c r="E138" s="97"/>
    </row>
    <row r="139" spans="1:5" x14ac:dyDescent="0.35">
      <c r="A139" s="86" t="s">
        <v>351</v>
      </c>
      <c r="B139" s="33" t="s">
        <v>363</v>
      </c>
      <c r="C139" s="33" t="s">
        <v>4271</v>
      </c>
      <c r="D139" s="33" t="s">
        <v>353</v>
      </c>
      <c r="E139" s="97">
        <v>0.10299999999999999</v>
      </c>
    </row>
    <row r="140" spans="1:5" x14ac:dyDescent="0.35">
      <c r="A140" s="86" t="s">
        <v>351</v>
      </c>
      <c r="B140" s="33" t="s">
        <v>363</v>
      </c>
      <c r="C140" s="33" t="s">
        <v>4271</v>
      </c>
      <c r="D140" s="33" t="s">
        <v>354</v>
      </c>
      <c r="E140" s="97">
        <v>0.62</v>
      </c>
    </row>
    <row r="141" spans="1:5" x14ac:dyDescent="0.35">
      <c r="A141" s="86" t="s">
        <v>351</v>
      </c>
      <c r="B141" s="33" t="s">
        <v>363</v>
      </c>
      <c r="C141" s="33" t="s">
        <v>4271</v>
      </c>
      <c r="D141" s="33" t="s">
        <v>355</v>
      </c>
      <c r="E141" s="97">
        <v>8.0291061354593823E-2</v>
      </c>
    </row>
    <row r="142" spans="1:5" x14ac:dyDescent="0.35">
      <c r="A142" s="86" t="s">
        <v>351</v>
      </c>
      <c r="B142" s="33" t="s">
        <v>363</v>
      </c>
      <c r="C142" s="33" t="s">
        <v>4271</v>
      </c>
      <c r="D142" s="33" t="s">
        <v>356</v>
      </c>
      <c r="E142" s="97">
        <v>4.4719168008243666E-2</v>
      </c>
    </row>
    <row r="143" spans="1:5" x14ac:dyDescent="0.35">
      <c r="A143" s="86" t="s">
        <v>351</v>
      </c>
      <c r="B143" s="33" t="s">
        <v>363</v>
      </c>
      <c r="C143" s="33" t="s">
        <v>4272</v>
      </c>
      <c r="D143" s="33" t="s">
        <v>353</v>
      </c>
      <c r="E143" s="97">
        <v>0.10299999999999999</v>
      </c>
    </row>
    <row r="144" spans="1:5" x14ac:dyDescent="0.35">
      <c r="A144" s="86" t="s">
        <v>351</v>
      </c>
      <c r="B144" s="33" t="s">
        <v>363</v>
      </c>
      <c r="C144" s="33" t="s">
        <v>4272</v>
      </c>
      <c r="D144" s="33" t="s">
        <v>354</v>
      </c>
      <c r="E144" s="97">
        <v>0.35</v>
      </c>
    </row>
    <row r="145" spans="1:5" x14ac:dyDescent="0.35">
      <c r="A145" s="86" t="s">
        <v>351</v>
      </c>
      <c r="B145" s="33" t="s">
        <v>363</v>
      </c>
      <c r="C145" s="33" t="s">
        <v>4272</v>
      </c>
      <c r="D145" s="33" t="s">
        <v>355</v>
      </c>
      <c r="E145" s="97">
        <v>8.0291061354593823E-2</v>
      </c>
    </row>
    <row r="146" spans="1:5" x14ac:dyDescent="0.35">
      <c r="A146" s="86" t="s">
        <v>351</v>
      </c>
      <c r="B146" s="33" t="s">
        <v>363</v>
      </c>
      <c r="C146" s="33" t="s">
        <v>4272</v>
      </c>
      <c r="D146" s="33" t="s">
        <v>356</v>
      </c>
      <c r="E146" s="97">
        <v>4.4719168008243666E-2</v>
      </c>
    </row>
    <row r="147" spans="1:5" x14ac:dyDescent="0.35">
      <c r="A147" s="86" t="s">
        <v>351</v>
      </c>
      <c r="B147" s="33" t="s">
        <v>363</v>
      </c>
      <c r="C147" s="33" t="s">
        <v>4273</v>
      </c>
      <c r="D147" s="33" t="s">
        <v>353</v>
      </c>
      <c r="E147" s="97">
        <v>0.10299999999999999</v>
      </c>
    </row>
    <row r="148" spans="1:5" x14ac:dyDescent="0.35">
      <c r="A148" s="86" t="s">
        <v>351</v>
      </c>
      <c r="B148" s="33" t="s">
        <v>363</v>
      </c>
      <c r="C148" s="33" t="s">
        <v>4273</v>
      </c>
      <c r="D148" s="33" t="s">
        <v>354</v>
      </c>
      <c r="E148" s="97">
        <v>0.35</v>
      </c>
    </row>
    <row r="149" spans="1:5" x14ac:dyDescent="0.35">
      <c r="A149" s="86" t="s">
        <v>351</v>
      </c>
      <c r="B149" s="33" t="s">
        <v>363</v>
      </c>
      <c r="C149" s="33" t="s">
        <v>4273</v>
      </c>
      <c r="D149" s="33" t="s">
        <v>355</v>
      </c>
      <c r="E149" s="97">
        <v>8.0291061354593823E-2</v>
      </c>
    </row>
    <row r="150" spans="1:5" x14ac:dyDescent="0.35">
      <c r="A150" s="86" t="s">
        <v>351</v>
      </c>
      <c r="B150" s="33" t="s">
        <v>363</v>
      </c>
      <c r="C150" s="33" t="s">
        <v>4273</v>
      </c>
      <c r="D150" s="33" t="s">
        <v>356</v>
      </c>
      <c r="E150" s="97">
        <v>4.4719168008243666E-2</v>
      </c>
    </row>
    <row r="151" spans="1:5" x14ac:dyDescent="0.35">
      <c r="A151" s="86" t="s">
        <v>351</v>
      </c>
      <c r="B151" s="33" t="s">
        <v>363</v>
      </c>
      <c r="C151" s="33" t="s">
        <v>4274</v>
      </c>
      <c r="D151" s="33" t="s">
        <v>353</v>
      </c>
      <c r="E151" s="97">
        <v>0.10299999999999999</v>
      </c>
    </row>
    <row r="152" spans="1:5" x14ac:dyDescent="0.35">
      <c r="A152" s="86" t="s">
        <v>351</v>
      </c>
      <c r="B152" s="33" t="s">
        <v>363</v>
      </c>
      <c r="C152" s="33" t="s">
        <v>4274</v>
      </c>
      <c r="D152" s="33" t="s">
        <v>354</v>
      </c>
      <c r="E152" s="97">
        <v>0.31</v>
      </c>
    </row>
    <row r="153" spans="1:5" x14ac:dyDescent="0.35">
      <c r="A153" s="86" t="s">
        <v>351</v>
      </c>
      <c r="B153" s="33" t="s">
        <v>363</v>
      </c>
      <c r="C153" s="33" t="s">
        <v>4274</v>
      </c>
      <c r="D153" s="33" t="s">
        <v>355</v>
      </c>
      <c r="E153" s="97">
        <v>2.043654526432646E-2</v>
      </c>
    </row>
    <row r="154" spans="1:5" x14ac:dyDescent="0.35">
      <c r="A154" s="86" t="s">
        <v>351</v>
      </c>
      <c r="B154" s="33" t="s">
        <v>363</v>
      </c>
      <c r="C154" s="33" t="s">
        <v>4274</v>
      </c>
      <c r="D154" s="33" t="s">
        <v>356</v>
      </c>
      <c r="E154" s="97">
        <v>3.3879196829121078E-2</v>
      </c>
    </row>
    <row r="155" spans="1:5" x14ac:dyDescent="0.35">
      <c r="A155" s="86" t="s">
        <v>351</v>
      </c>
      <c r="B155" s="33" t="s">
        <v>363</v>
      </c>
      <c r="C155" s="33" t="s">
        <v>4275</v>
      </c>
      <c r="D155" s="33" t="s">
        <v>353</v>
      </c>
      <c r="E155" s="97">
        <v>0.10299999999999999</v>
      </c>
    </row>
    <row r="156" spans="1:5" x14ac:dyDescent="0.35">
      <c r="A156" s="86" t="s">
        <v>351</v>
      </c>
      <c r="B156" s="33" t="s">
        <v>363</v>
      </c>
      <c r="C156" s="33" t="s">
        <v>4275</v>
      </c>
      <c r="D156" s="33" t="s">
        <v>354</v>
      </c>
      <c r="E156" s="97">
        <v>0.31</v>
      </c>
    </row>
    <row r="157" spans="1:5" x14ac:dyDescent="0.35">
      <c r="A157" s="86" t="s">
        <v>351</v>
      </c>
      <c r="B157" s="33" t="s">
        <v>363</v>
      </c>
      <c r="C157" s="33" t="s">
        <v>4275</v>
      </c>
      <c r="D157" s="33" t="s">
        <v>355</v>
      </c>
      <c r="E157" s="97">
        <v>2.043654526432646E-2</v>
      </c>
    </row>
    <row r="158" spans="1:5" x14ac:dyDescent="0.35">
      <c r="A158" s="86" t="s">
        <v>351</v>
      </c>
      <c r="B158" s="33" t="s">
        <v>363</v>
      </c>
      <c r="C158" s="33" t="s">
        <v>4275</v>
      </c>
      <c r="D158" s="33" t="s">
        <v>356</v>
      </c>
      <c r="E158" s="97">
        <v>3.3879196829121078E-2</v>
      </c>
    </row>
    <row r="159" spans="1:5" x14ac:dyDescent="0.35">
      <c r="A159" s="86" t="s">
        <v>351</v>
      </c>
      <c r="B159" s="33" t="s">
        <v>363</v>
      </c>
      <c r="C159" s="33" t="s">
        <v>358</v>
      </c>
      <c r="D159" s="33" t="s">
        <v>353</v>
      </c>
      <c r="E159" s="97">
        <v>0</v>
      </c>
    </row>
    <row r="160" spans="1:5" x14ac:dyDescent="0.35">
      <c r="A160" s="86" t="s">
        <v>351</v>
      </c>
      <c r="B160" s="33" t="s">
        <v>363</v>
      </c>
      <c r="C160" s="33" t="s">
        <v>358</v>
      </c>
      <c r="D160" s="33" t="s">
        <v>354</v>
      </c>
      <c r="E160" s="97">
        <v>0</v>
      </c>
    </row>
    <row r="161" spans="1:5" x14ac:dyDescent="0.35">
      <c r="A161" s="86" t="s">
        <v>351</v>
      </c>
      <c r="B161" s="33" t="s">
        <v>363</v>
      </c>
      <c r="C161" s="33" t="s">
        <v>358</v>
      </c>
      <c r="D161" s="33" t="s">
        <v>355</v>
      </c>
      <c r="E161" s="97">
        <v>0</v>
      </c>
    </row>
    <row r="162" spans="1:5" x14ac:dyDescent="0.35">
      <c r="A162" s="86" t="s">
        <v>351</v>
      </c>
      <c r="B162" s="33" t="s">
        <v>363</v>
      </c>
      <c r="C162" s="33" t="s">
        <v>358</v>
      </c>
      <c r="D162" s="33" t="s">
        <v>356</v>
      </c>
      <c r="E162" s="97">
        <v>0</v>
      </c>
    </row>
    <row r="163" spans="1:5" x14ac:dyDescent="0.35">
      <c r="B163" s="33"/>
      <c r="C163" s="33"/>
      <c r="D163" s="33"/>
      <c r="E163" s="97"/>
    </row>
    <row r="164" spans="1:5" x14ac:dyDescent="0.35">
      <c r="B164" s="33"/>
      <c r="C164" s="33"/>
      <c r="D164" s="33"/>
      <c r="E164" s="97"/>
    </row>
    <row r="165" spans="1:5" x14ac:dyDescent="0.35">
      <c r="A165" s="86" t="s">
        <v>351</v>
      </c>
      <c r="B165" s="33" t="s">
        <v>364</v>
      </c>
      <c r="C165" s="33" t="s">
        <v>4271</v>
      </c>
      <c r="D165" s="33" t="s">
        <v>353</v>
      </c>
      <c r="E165" s="97">
        <v>0.12</v>
      </c>
    </row>
    <row r="166" spans="1:5" x14ac:dyDescent="0.35">
      <c r="A166" s="86" t="s">
        <v>351</v>
      </c>
      <c r="B166" s="33" t="s">
        <v>364</v>
      </c>
      <c r="C166" s="33" t="s">
        <v>4271</v>
      </c>
      <c r="D166" s="33" t="s">
        <v>354</v>
      </c>
      <c r="E166" s="97">
        <v>0.62</v>
      </c>
    </row>
    <row r="167" spans="1:5" x14ac:dyDescent="0.35">
      <c r="A167" s="86" t="s">
        <v>351</v>
      </c>
      <c r="B167" s="33" t="s">
        <v>364</v>
      </c>
      <c r="C167" s="33" t="s">
        <v>4271</v>
      </c>
      <c r="D167" s="33" t="s">
        <v>355</v>
      </c>
      <c r="E167" s="97">
        <v>8.0291061354593823E-2</v>
      </c>
    </row>
    <row r="168" spans="1:5" x14ac:dyDescent="0.35">
      <c r="A168" s="86" t="s">
        <v>351</v>
      </c>
      <c r="B168" s="33" t="s">
        <v>364</v>
      </c>
      <c r="C168" s="33" t="s">
        <v>4271</v>
      </c>
      <c r="D168" s="33" t="s">
        <v>356</v>
      </c>
      <c r="E168" s="97">
        <v>0.17399415313235689</v>
      </c>
    </row>
    <row r="169" spans="1:5" x14ac:dyDescent="0.35">
      <c r="A169" s="86" t="s">
        <v>351</v>
      </c>
      <c r="B169" s="33" t="s">
        <v>364</v>
      </c>
      <c r="C169" s="33" t="s">
        <v>4272</v>
      </c>
      <c r="D169" s="33" t="s">
        <v>353</v>
      </c>
      <c r="E169" s="97">
        <v>0.12</v>
      </c>
    </row>
    <row r="170" spans="1:5" x14ac:dyDescent="0.35">
      <c r="A170" s="86" t="s">
        <v>351</v>
      </c>
      <c r="B170" s="33" t="s">
        <v>364</v>
      </c>
      <c r="C170" s="33" t="s">
        <v>4272</v>
      </c>
      <c r="D170" s="33" t="s">
        <v>354</v>
      </c>
      <c r="E170" s="97">
        <v>0.35</v>
      </c>
    </row>
    <row r="171" spans="1:5" x14ac:dyDescent="0.35">
      <c r="A171" s="86" t="s">
        <v>351</v>
      </c>
      <c r="B171" s="33" t="s">
        <v>364</v>
      </c>
      <c r="C171" s="33" t="s">
        <v>4272</v>
      </c>
      <c r="D171" s="33" t="s">
        <v>355</v>
      </c>
      <c r="E171" s="97">
        <v>8.0291061354593823E-2</v>
      </c>
    </row>
    <row r="172" spans="1:5" x14ac:dyDescent="0.35">
      <c r="A172" s="86" t="s">
        <v>351</v>
      </c>
      <c r="B172" s="33" t="s">
        <v>364</v>
      </c>
      <c r="C172" s="33" t="s">
        <v>4272</v>
      </c>
      <c r="D172" s="33" t="s">
        <v>356</v>
      </c>
      <c r="E172" s="97">
        <v>0.17399415313235689</v>
      </c>
    </row>
    <row r="173" spans="1:5" x14ac:dyDescent="0.35">
      <c r="A173" s="86" t="s">
        <v>351</v>
      </c>
      <c r="B173" s="33" t="s">
        <v>364</v>
      </c>
      <c r="C173" s="33" t="s">
        <v>4273</v>
      </c>
      <c r="D173" s="33" t="s">
        <v>353</v>
      </c>
      <c r="E173" s="97">
        <v>0.12</v>
      </c>
    </row>
    <row r="174" spans="1:5" x14ac:dyDescent="0.35">
      <c r="A174" s="86" t="s">
        <v>351</v>
      </c>
      <c r="B174" s="33" t="s">
        <v>364</v>
      </c>
      <c r="C174" s="33" t="s">
        <v>4273</v>
      </c>
      <c r="D174" s="33" t="s">
        <v>354</v>
      </c>
      <c r="E174" s="97">
        <v>0.35</v>
      </c>
    </row>
    <row r="175" spans="1:5" x14ac:dyDescent="0.35">
      <c r="A175" s="86" t="s">
        <v>351</v>
      </c>
      <c r="B175" s="33" t="s">
        <v>364</v>
      </c>
      <c r="C175" s="33" t="s">
        <v>4273</v>
      </c>
      <c r="D175" s="33" t="s">
        <v>355</v>
      </c>
      <c r="E175" s="97">
        <v>8.0291061354593823E-2</v>
      </c>
    </row>
    <row r="176" spans="1:5" x14ac:dyDescent="0.35">
      <c r="A176" s="86" t="s">
        <v>351</v>
      </c>
      <c r="B176" s="33" t="s">
        <v>364</v>
      </c>
      <c r="C176" s="33" t="s">
        <v>4273</v>
      </c>
      <c r="D176" s="33" t="s">
        <v>356</v>
      </c>
      <c r="E176" s="97">
        <v>0.17399415313235689</v>
      </c>
    </row>
    <row r="177" spans="1:5" x14ac:dyDescent="0.35">
      <c r="A177" s="86" t="s">
        <v>351</v>
      </c>
      <c r="B177" s="33" t="s">
        <v>364</v>
      </c>
      <c r="C177" s="33" t="s">
        <v>4274</v>
      </c>
      <c r="D177" s="33" t="s">
        <v>353</v>
      </c>
      <c r="E177" s="97">
        <v>0.12</v>
      </c>
    </row>
    <row r="178" spans="1:5" x14ac:dyDescent="0.35">
      <c r="A178" s="86" t="s">
        <v>351</v>
      </c>
      <c r="B178" s="33" t="s">
        <v>364</v>
      </c>
      <c r="C178" s="33" t="s">
        <v>4274</v>
      </c>
      <c r="D178" s="33" t="s">
        <v>354</v>
      </c>
      <c r="E178" s="97">
        <v>0.31</v>
      </c>
    </row>
    <row r="179" spans="1:5" x14ac:dyDescent="0.35">
      <c r="A179" s="86" t="s">
        <v>351</v>
      </c>
      <c r="B179" s="33" t="s">
        <v>364</v>
      </c>
      <c r="C179" s="33" t="s">
        <v>4274</v>
      </c>
      <c r="D179" s="33" t="s">
        <v>355</v>
      </c>
      <c r="E179" s="97">
        <v>2.043654526432646E-2</v>
      </c>
    </row>
    <row r="180" spans="1:5" x14ac:dyDescent="0.35">
      <c r="A180" s="86" t="s">
        <v>351</v>
      </c>
      <c r="B180" s="33" t="s">
        <v>364</v>
      </c>
      <c r="C180" s="33" t="s">
        <v>4274</v>
      </c>
      <c r="D180" s="33" t="s">
        <v>356</v>
      </c>
      <c r="E180" s="97">
        <v>4.8790740432744582E-2</v>
      </c>
    </row>
    <row r="181" spans="1:5" x14ac:dyDescent="0.35">
      <c r="A181" s="86" t="s">
        <v>351</v>
      </c>
      <c r="B181" s="33" t="s">
        <v>364</v>
      </c>
      <c r="C181" s="33" t="s">
        <v>4275</v>
      </c>
      <c r="D181" s="33" t="s">
        <v>353</v>
      </c>
      <c r="E181" s="97">
        <v>0.12</v>
      </c>
    </row>
    <row r="182" spans="1:5" x14ac:dyDescent="0.35">
      <c r="A182" s="86" t="s">
        <v>351</v>
      </c>
      <c r="B182" s="33" t="s">
        <v>364</v>
      </c>
      <c r="C182" s="33" t="s">
        <v>4275</v>
      </c>
      <c r="D182" s="33" t="s">
        <v>354</v>
      </c>
      <c r="E182" s="97">
        <v>0.31</v>
      </c>
    </row>
    <row r="183" spans="1:5" x14ac:dyDescent="0.35">
      <c r="A183" s="86" t="s">
        <v>351</v>
      </c>
      <c r="B183" s="33" t="s">
        <v>364</v>
      </c>
      <c r="C183" s="33" t="s">
        <v>4275</v>
      </c>
      <c r="D183" s="33" t="s">
        <v>355</v>
      </c>
      <c r="E183" s="97">
        <v>2.043654526432646E-2</v>
      </c>
    </row>
    <row r="184" spans="1:5" x14ac:dyDescent="0.35">
      <c r="A184" s="86" t="s">
        <v>351</v>
      </c>
      <c r="B184" s="33" t="s">
        <v>364</v>
      </c>
      <c r="C184" s="33" t="s">
        <v>4275</v>
      </c>
      <c r="D184" s="33" t="s">
        <v>356</v>
      </c>
      <c r="E184" s="97">
        <v>4.8790740432744582E-2</v>
      </c>
    </row>
    <row r="185" spans="1:5" x14ac:dyDescent="0.35">
      <c r="A185" s="86" t="s">
        <v>351</v>
      </c>
      <c r="B185" s="33" t="s">
        <v>364</v>
      </c>
      <c r="C185" s="33" t="s">
        <v>358</v>
      </c>
      <c r="D185" s="33" t="s">
        <v>353</v>
      </c>
      <c r="E185" s="97">
        <v>0</v>
      </c>
    </row>
    <row r="186" spans="1:5" x14ac:dyDescent="0.35">
      <c r="A186" s="86" t="s">
        <v>351</v>
      </c>
      <c r="B186" s="33" t="s">
        <v>364</v>
      </c>
      <c r="C186" s="33" t="s">
        <v>358</v>
      </c>
      <c r="D186" s="33" t="s">
        <v>354</v>
      </c>
      <c r="E186" s="97">
        <v>0</v>
      </c>
    </row>
    <row r="187" spans="1:5" x14ac:dyDescent="0.35">
      <c r="A187" s="86" t="s">
        <v>351</v>
      </c>
      <c r="B187" s="33" t="s">
        <v>364</v>
      </c>
      <c r="C187" s="33" t="s">
        <v>358</v>
      </c>
      <c r="D187" s="33" t="s">
        <v>355</v>
      </c>
      <c r="E187" s="97">
        <v>0</v>
      </c>
    </row>
    <row r="188" spans="1:5" x14ac:dyDescent="0.35">
      <c r="A188" s="86" t="s">
        <v>351</v>
      </c>
      <c r="B188" s="33" t="s">
        <v>364</v>
      </c>
      <c r="C188" s="33" t="s">
        <v>358</v>
      </c>
      <c r="D188" s="33" t="s">
        <v>356</v>
      </c>
      <c r="E188" s="97">
        <v>0</v>
      </c>
    </row>
    <row r="189" spans="1:5" x14ac:dyDescent="0.35">
      <c r="B189" s="33"/>
      <c r="C189" s="33"/>
      <c r="D189" s="33"/>
      <c r="E189" s="97"/>
    </row>
    <row r="190" spans="1:5" x14ac:dyDescent="0.35">
      <c r="B190" s="33"/>
      <c r="C190" s="33"/>
      <c r="D190" s="33"/>
      <c r="E190" s="97"/>
    </row>
    <row r="191" spans="1:5" x14ac:dyDescent="0.35">
      <c r="A191" s="86" t="s">
        <v>351</v>
      </c>
      <c r="B191" s="33" t="s">
        <v>365</v>
      </c>
      <c r="C191" s="33" t="s">
        <v>4271</v>
      </c>
      <c r="D191" s="33" t="s">
        <v>353</v>
      </c>
      <c r="E191" s="97">
        <v>0.14599999999999999</v>
      </c>
    </row>
    <row r="192" spans="1:5" x14ac:dyDescent="0.35">
      <c r="A192" s="86" t="s">
        <v>351</v>
      </c>
      <c r="B192" s="33" t="s">
        <v>365</v>
      </c>
      <c r="C192" s="33" t="s">
        <v>4271</v>
      </c>
      <c r="D192" s="33" t="s">
        <v>354</v>
      </c>
      <c r="E192" s="97">
        <v>0.62</v>
      </c>
    </row>
    <row r="193" spans="1:5" x14ac:dyDescent="0.35">
      <c r="A193" s="86" t="s">
        <v>351</v>
      </c>
      <c r="B193" s="33" t="s">
        <v>365</v>
      </c>
      <c r="C193" s="33" t="s">
        <v>4271</v>
      </c>
      <c r="D193" s="33" t="s">
        <v>355</v>
      </c>
      <c r="E193" s="97">
        <v>8.029106135459381E-2</v>
      </c>
    </row>
    <row r="194" spans="1:5" x14ac:dyDescent="0.35">
      <c r="A194" s="86" t="s">
        <v>351</v>
      </c>
      <c r="B194" s="33" t="s">
        <v>365</v>
      </c>
      <c r="C194" s="33" t="s">
        <v>4271</v>
      </c>
      <c r="D194" s="33" t="s">
        <v>356</v>
      </c>
      <c r="E194" s="97">
        <v>0.13811765078299931</v>
      </c>
    </row>
    <row r="195" spans="1:5" x14ac:dyDescent="0.35">
      <c r="A195" s="86" t="s">
        <v>351</v>
      </c>
      <c r="B195" s="33" t="s">
        <v>365</v>
      </c>
      <c r="C195" s="33" t="s">
        <v>4272</v>
      </c>
      <c r="D195" s="33" t="s">
        <v>353</v>
      </c>
      <c r="E195" s="97">
        <v>0.14599999999999999</v>
      </c>
    </row>
    <row r="196" spans="1:5" x14ac:dyDescent="0.35">
      <c r="A196" s="86" t="s">
        <v>351</v>
      </c>
      <c r="B196" s="33" t="s">
        <v>365</v>
      </c>
      <c r="C196" s="33" t="s">
        <v>4272</v>
      </c>
      <c r="D196" s="33" t="s">
        <v>354</v>
      </c>
      <c r="E196" s="97">
        <v>0.35</v>
      </c>
    </row>
    <row r="197" spans="1:5" x14ac:dyDescent="0.35">
      <c r="A197" s="86" t="s">
        <v>351</v>
      </c>
      <c r="B197" s="33" t="s">
        <v>365</v>
      </c>
      <c r="C197" s="33" t="s">
        <v>4272</v>
      </c>
      <c r="D197" s="33" t="s">
        <v>355</v>
      </c>
      <c r="E197" s="97">
        <v>8.029106135459381E-2</v>
      </c>
    </row>
    <row r="198" spans="1:5" x14ac:dyDescent="0.35">
      <c r="A198" s="86" t="s">
        <v>351</v>
      </c>
      <c r="B198" s="33" t="s">
        <v>365</v>
      </c>
      <c r="C198" s="33" t="s">
        <v>4272</v>
      </c>
      <c r="D198" s="33" t="s">
        <v>356</v>
      </c>
      <c r="E198" s="97">
        <v>0.13811765078299931</v>
      </c>
    </row>
    <row r="199" spans="1:5" x14ac:dyDescent="0.35">
      <c r="A199" s="86" t="s">
        <v>351</v>
      </c>
      <c r="B199" s="33" t="s">
        <v>365</v>
      </c>
      <c r="C199" s="33" t="s">
        <v>4273</v>
      </c>
      <c r="D199" s="33" t="s">
        <v>353</v>
      </c>
      <c r="E199" s="97">
        <v>0.14599999999999999</v>
      </c>
    </row>
    <row r="200" spans="1:5" x14ac:dyDescent="0.35">
      <c r="A200" s="86" t="s">
        <v>351</v>
      </c>
      <c r="B200" s="33" t="s">
        <v>365</v>
      </c>
      <c r="C200" s="33" t="s">
        <v>4273</v>
      </c>
      <c r="D200" s="33" t="s">
        <v>354</v>
      </c>
      <c r="E200" s="97">
        <v>0.35</v>
      </c>
    </row>
    <row r="201" spans="1:5" x14ac:dyDescent="0.35">
      <c r="A201" s="86" t="s">
        <v>351</v>
      </c>
      <c r="B201" s="33" t="s">
        <v>365</v>
      </c>
      <c r="C201" s="33" t="s">
        <v>4273</v>
      </c>
      <c r="D201" s="33" t="s">
        <v>355</v>
      </c>
      <c r="E201" s="97">
        <v>8.029106135459381E-2</v>
      </c>
    </row>
    <row r="202" spans="1:5" x14ac:dyDescent="0.35">
      <c r="A202" s="86" t="s">
        <v>351</v>
      </c>
      <c r="B202" s="33" t="s">
        <v>365</v>
      </c>
      <c r="C202" s="33" t="s">
        <v>4273</v>
      </c>
      <c r="D202" s="33" t="s">
        <v>356</v>
      </c>
      <c r="E202" s="97">
        <v>0.13811765078299931</v>
      </c>
    </row>
    <row r="203" spans="1:5" x14ac:dyDescent="0.35">
      <c r="A203" s="86" t="s">
        <v>351</v>
      </c>
      <c r="B203" s="33" t="s">
        <v>365</v>
      </c>
      <c r="C203" s="33" t="s">
        <v>4274</v>
      </c>
      <c r="D203" s="33" t="s">
        <v>353</v>
      </c>
      <c r="E203" s="97">
        <v>0.14599999999999999</v>
      </c>
    </row>
    <row r="204" spans="1:5" x14ac:dyDescent="0.35">
      <c r="A204" s="86" t="s">
        <v>351</v>
      </c>
      <c r="B204" s="33" t="s">
        <v>365</v>
      </c>
      <c r="C204" s="33" t="s">
        <v>4274</v>
      </c>
      <c r="D204" s="33" t="s">
        <v>354</v>
      </c>
      <c r="E204" s="97">
        <v>0.31</v>
      </c>
    </row>
    <row r="205" spans="1:5" x14ac:dyDescent="0.35">
      <c r="A205" s="86" t="s">
        <v>351</v>
      </c>
      <c r="B205" s="33" t="s">
        <v>365</v>
      </c>
      <c r="C205" s="33" t="s">
        <v>4274</v>
      </c>
      <c r="D205" s="33" t="s">
        <v>355</v>
      </c>
      <c r="E205" s="97">
        <v>2.043654526432646E-2</v>
      </c>
    </row>
    <row r="206" spans="1:5" x14ac:dyDescent="0.35">
      <c r="A206" s="86" t="s">
        <v>351</v>
      </c>
      <c r="B206" s="33" t="s">
        <v>365</v>
      </c>
      <c r="C206" s="33" t="s">
        <v>4274</v>
      </c>
      <c r="D206" s="33" t="s">
        <v>356</v>
      </c>
      <c r="E206" s="97">
        <v>4.3665922401042195E-2</v>
      </c>
    </row>
    <row r="207" spans="1:5" x14ac:dyDescent="0.35">
      <c r="A207" s="86" t="s">
        <v>351</v>
      </c>
      <c r="B207" s="33" t="s">
        <v>365</v>
      </c>
      <c r="C207" s="33" t="s">
        <v>4275</v>
      </c>
      <c r="D207" s="33" t="s">
        <v>353</v>
      </c>
      <c r="E207" s="97">
        <v>0.14599999999999999</v>
      </c>
    </row>
    <row r="208" spans="1:5" x14ac:dyDescent="0.35">
      <c r="A208" s="86" t="s">
        <v>351</v>
      </c>
      <c r="B208" s="33" t="s">
        <v>365</v>
      </c>
      <c r="C208" s="33" t="s">
        <v>4275</v>
      </c>
      <c r="D208" s="33" t="s">
        <v>354</v>
      </c>
      <c r="E208" s="97">
        <v>0.31</v>
      </c>
    </row>
    <row r="209" spans="1:5" x14ac:dyDescent="0.35">
      <c r="A209" s="86" t="s">
        <v>351</v>
      </c>
      <c r="B209" s="33" t="s">
        <v>365</v>
      </c>
      <c r="C209" s="33" t="s">
        <v>4275</v>
      </c>
      <c r="D209" s="33" t="s">
        <v>355</v>
      </c>
      <c r="E209" s="97">
        <v>2.043654526432646E-2</v>
      </c>
    </row>
    <row r="210" spans="1:5" x14ac:dyDescent="0.35">
      <c r="A210" s="86" t="s">
        <v>351</v>
      </c>
      <c r="B210" s="33" t="s">
        <v>365</v>
      </c>
      <c r="C210" s="33" t="s">
        <v>4275</v>
      </c>
      <c r="D210" s="33" t="s">
        <v>356</v>
      </c>
      <c r="E210" s="97">
        <v>4.3665922401042195E-2</v>
      </c>
    </row>
    <row r="211" spans="1:5" x14ac:dyDescent="0.35">
      <c r="A211" s="86" t="s">
        <v>351</v>
      </c>
      <c r="B211" s="33" t="s">
        <v>365</v>
      </c>
      <c r="C211" s="33" t="s">
        <v>358</v>
      </c>
      <c r="D211" s="33" t="s">
        <v>353</v>
      </c>
      <c r="E211" s="97">
        <v>0</v>
      </c>
    </row>
    <row r="212" spans="1:5" x14ac:dyDescent="0.35">
      <c r="A212" s="86" t="s">
        <v>351</v>
      </c>
      <c r="B212" s="33" t="s">
        <v>365</v>
      </c>
      <c r="C212" s="33" t="s">
        <v>358</v>
      </c>
      <c r="D212" s="33" t="s">
        <v>354</v>
      </c>
      <c r="E212" s="97">
        <v>0</v>
      </c>
    </row>
    <row r="213" spans="1:5" x14ac:dyDescent="0.35">
      <c r="A213" s="86" t="s">
        <v>351</v>
      </c>
      <c r="B213" s="33" t="s">
        <v>365</v>
      </c>
      <c r="C213" s="33" t="s">
        <v>358</v>
      </c>
      <c r="D213" s="33" t="s">
        <v>355</v>
      </c>
      <c r="E213" s="97">
        <v>0</v>
      </c>
    </row>
    <row r="214" spans="1:5" x14ac:dyDescent="0.35">
      <c r="A214" s="86" t="s">
        <v>351</v>
      </c>
      <c r="B214" s="33" t="s">
        <v>365</v>
      </c>
      <c r="C214" s="33" t="s">
        <v>358</v>
      </c>
      <c r="D214" s="33" t="s">
        <v>356</v>
      </c>
      <c r="E214" s="97">
        <v>0</v>
      </c>
    </row>
    <row r="215" spans="1:5" x14ac:dyDescent="0.35">
      <c r="B215" s="33"/>
      <c r="C215" s="33"/>
      <c r="D215" s="33"/>
      <c r="E215" s="97"/>
    </row>
    <row r="216" spans="1:5" x14ac:dyDescent="0.35">
      <c r="B216" s="33"/>
      <c r="C216" s="33"/>
      <c r="D216" s="33"/>
      <c r="E216" s="97"/>
    </row>
    <row r="217" spans="1:5" x14ac:dyDescent="0.35">
      <c r="B217" s="33"/>
      <c r="C217" s="33"/>
      <c r="D217" s="33"/>
      <c r="E217" s="97"/>
    </row>
    <row r="218" spans="1:5" x14ac:dyDescent="0.35">
      <c r="B218" s="33"/>
      <c r="C218" s="33"/>
      <c r="D218" s="33"/>
      <c r="E218" s="97"/>
    </row>
    <row r="219" spans="1:5" x14ac:dyDescent="0.35">
      <c r="B219" s="33"/>
      <c r="C219" s="33"/>
      <c r="D219" s="33"/>
      <c r="E219" s="97"/>
    </row>
    <row r="220" spans="1:5" x14ac:dyDescent="0.35">
      <c r="B220" s="33"/>
      <c r="C220" s="33"/>
      <c r="D220" s="33"/>
      <c r="E220" s="97"/>
    </row>
    <row r="221" spans="1:5" x14ac:dyDescent="0.35">
      <c r="B221" s="33"/>
      <c r="C221" s="33"/>
      <c r="D221" s="33"/>
      <c r="E221" s="97"/>
    </row>
    <row r="222" spans="1:5" x14ac:dyDescent="0.35">
      <c r="B222" s="33"/>
      <c r="C222" s="33"/>
      <c r="D222" s="33"/>
      <c r="E222" s="97"/>
    </row>
    <row r="223" spans="1:5" x14ac:dyDescent="0.35">
      <c r="B223" s="33"/>
      <c r="C223" s="33"/>
      <c r="D223" s="33"/>
      <c r="E223" s="97"/>
    </row>
    <row r="224" spans="1:5" x14ac:dyDescent="0.35">
      <c r="B224" s="33"/>
      <c r="C224" s="33"/>
      <c r="D224" s="33"/>
      <c r="E224" s="97"/>
    </row>
    <row r="225" spans="2:5" x14ac:dyDescent="0.35">
      <c r="B225" s="33"/>
      <c r="C225" s="33"/>
      <c r="D225" s="33"/>
      <c r="E225" s="97"/>
    </row>
    <row r="226" spans="2:5" x14ac:dyDescent="0.35">
      <c r="B226" s="33"/>
      <c r="C226" s="33"/>
      <c r="D226" s="33"/>
      <c r="E226" s="97"/>
    </row>
    <row r="227" spans="2:5" x14ac:dyDescent="0.35">
      <c r="B227" s="33"/>
      <c r="C227" s="33"/>
      <c r="D227" s="33"/>
      <c r="E227" s="97"/>
    </row>
    <row r="228" spans="2:5" x14ac:dyDescent="0.35">
      <c r="B228" s="33"/>
      <c r="C228" s="33"/>
      <c r="D228" s="33"/>
      <c r="E228" s="97"/>
    </row>
    <row r="229" spans="2:5" x14ac:dyDescent="0.35">
      <c r="B229" s="33"/>
      <c r="C229" s="33"/>
      <c r="D229" s="33"/>
      <c r="E229" s="97"/>
    </row>
    <row r="230" spans="2:5" x14ac:dyDescent="0.35">
      <c r="B230" s="33"/>
      <c r="C230" s="33"/>
      <c r="D230" s="33"/>
      <c r="E230" s="97"/>
    </row>
    <row r="231" spans="2:5" x14ac:dyDescent="0.35">
      <c r="B231" s="33"/>
      <c r="C231" s="33"/>
      <c r="D231" s="33"/>
      <c r="E231" s="97"/>
    </row>
    <row r="232" spans="2:5" x14ac:dyDescent="0.35">
      <c r="B232" s="33"/>
      <c r="C232" s="33"/>
      <c r="D232" s="33"/>
      <c r="E232" s="97"/>
    </row>
    <row r="233" spans="2:5" x14ac:dyDescent="0.35">
      <c r="B233" s="33"/>
      <c r="C233" s="33"/>
      <c r="D233" s="33"/>
      <c r="E233" s="97"/>
    </row>
    <row r="234" spans="2:5" x14ac:dyDescent="0.35">
      <c r="B234" s="33"/>
      <c r="C234" s="33"/>
      <c r="D234" s="33"/>
      <c r="E234" s="97"/>
    </row>
    <row r="235" spans="2:5" x14ac:dyDescent="0.35">
      <c r="B235" s="33"/>
      <c r="C235" s="33"/>
      <c r="D235" s="33"/>
      <c r="E235" s="97"/>
    </row>
    <row r="236" spans="2:5" x14ac:dyDescent="0.35">
      <c r="B236" s="33"/>
      <c r="C236" s="33"/>
      <c r="D236" s="33"/>
      <c r="E236" s="97"/>
    </row>
    <row r="237" spans="2:5" x14ac:dyDescent="0.35">
      <c r="B237" s="33"/>
      <c r="C237" s="33"/>
      <c r="D237" s="33"/>
      <c r="E237" s="97"/>
    </row>
    <row r="238" spans="2:5" x14ac:dyDescent="0.35">
      <c r="B238" s="33"/>
      <c r="C238" s="33"/>
      <c r="D238" s="33"/>
      <c r="E238" s="97"/>
    </row>
    <row r="239" spans="2:5" x14ac:dyDescent="0.35">
      <c r="B239" s="33"/>
      <c r="C239" s="33"/>
      <c r="D239" s="33"/>
      <c r="E239" s="97"/>
    </row>
    <row r="240" spans="2:5" x14ac:dyDescent="0.35">
      <c r="B240" s="33"/>
      <c r="C240" s="33"/>
      <c r="D240" s="33"/>
      <c r="E240" s="97"/>
    </row>
    <row r="241" spans="2:5" x14ac:dyDescent="0.35">
      <c r="B241" s="33"/>
      <c r="C241" s="33"/>
      <c r="D241" s="33"/>
      <c r="E241" s="97"/>
    </row>
    <row r="242" spans="2:5" x14ac:dyDescent="0.35">
      <c r="B242" s="33"/>
      <c r="C242" s="33"/>
      <c r="D242" s="33"/>
      <c r="E242" s="97"/>
    </row>
    <row r="243" spans="2:5" x14ac:dyDescent="0.35">
      <c r="B243" s="33"/>
      <c r="C243" s="33"/>
      <c r="D243" s="33"/>
      <c r="E243" s="97"/>
    </row>
    <row r="244" spans="2:5" x14ac:dyDescent="0.35">
      <c r="B244" s="33"/>
      <c r="C244" s="33"/>
      <c r="D244" s="33"/>
      <c r="E244" s="97"/>
    </row>
    <row r="245" spans="2:5" x14ac:dyDescent="0.35">
      <c r="B245" s="33"/>
      <c r="C245" s="33"/>
      <c r="D245" s="33"/>
      <c r="E245" s="97"/>
    </row>
    <row r="246" spans="2:5" x14ac:dyDescent="0.35">
      <c r="B246" s="33"/>
      <c r="C246" s="33"/>
      <c r="D246" s="33"/>
      <c r="E246" s="97"/>
    </row>
    <row r="247" spans="2:5" x14ac:dyDescent="0.35">
      <c r="B247" s="33"/>
      <c r="C247" s="33"/>
      <c r="D247" s="33"/>
      <c r="E247" s="97"/>
    </row>
    <row r="248" spans="2:5" x14ac:dyDescent="0.35">
      <c r="B248" s="33"/>
      <c r="C248" s="33"/>
      <c r="D248" s="33"/>
      <c r="E248" s="97"/>
    </row>
    <row r="249" spans="2:5" x14ac:dyDescent="0.35">
      <c r="B249" s="33"/>
      <c r="C249" s="33"/>
      <c r="D249" s="33"/>
      <c r="E249" s="97"/>
    </row>
    <row r="250" spans="2:5" x14ac:dyDescent="0.35">
      <c r="B250" s="33"/>
      <c r="C250" s="33"/>
      <c r="D250" s="33"/>
      <c r="E250" s="97"/>
    </row>
    <row r="251" spans="2:5" x14ac:dyDescent="0.35">
      <c r="B251" s="33"/>
      <c r="C251" s="33"/>
      <c r="D251" s="33"/>
      <c r="E251" s="97"/>
    </row>
    <row r="252" spans="2:5" x14ac:dyDescent="0.35">
      <c r="B252" s="33"/>
      <c r="C252" s="33"/>
      <c r="D252" s="33"/>
      <c r="E252" s="97"/>
    </row>
    <row r="253" spans="2:5" x14ac:dyDescent="0.35">
      <c r="B253" s="33"/>
      <c r="C253" s="33"/>
      <c r="D253" s="33"/>
      <c r="E253" s="97"/>
    </row>
    <row r="254" spans="2:5" x14ac:dyDescent="0.35">
      <c r="B254" s="33"/>
      <c r="C254" s="33"/>
      <c r="D254" s="33"/>
      <c r="E254" s="97"/>
    </row>
    <row r="255" spans="2:5" x14ac:dyDescent="0.35">
      <c r="B255" s="33"/>
      <c r="C255" s="33"/>
      <c r="D255" s="33"/>
      <c r="E255" s="97"/>
    </row>
    <row r="256" spans="2:5" x14ac:dyDescent="0.35">
      <c r="B256" s="33"/>
      <c r="C256" s="33"/>
      <c r="D256" s="33"/>
      <c r="E256" s="97"/>
    </row>
    <row r="257" spans="2:5" x14ac:dyDescent="0.35">
      <c r="B257" s="33"/>
      <c r="C257" s="33"/>
      <c r="D257" s="33"/>
      <c r="E257" s="97"/>
    </row>
    <row r="258" spans="2:5" x14ac:dyDescent="0.35">
      <c r="B258" s="33"/>
      <c r="C258" s="33"/>
      <c r="D258" s="33"/>
      <c r="E258" s="97"/>
    </row>
    <row r="259" spans="2:5" x14ac:dyDescent="0.35">
      <c r="B259" s="33"/>
      <c r="C259" s="33"/>
      <c r="D259" s="33"/>
      <c r="E259" s="97"/>
    </row>
    <row r="260" spans="2:5" x14ac:dyDescent="0.35">
      <c r="B260" s="33"/>
      <c r="C260" s="33"/>
      <c r="D260" s="33"/>
      <c r="E260" s="97"/>
    </row>
    <row r="261" spans="2:5" x14ac:dyDescent="0.35">
      <c r="B261" s="33"/>
      <c r="C261" s="33"/>
      <c r="D261" s="33"/>
      <c r="E261" s="97"/>
    </row>
    <row r="262" spans="2:5" x14ac:dyDescent="0.35">
      <c r="B262" s="33"/>
      <c r="C262" s="33"/>
      <c r="D262" s="33"/>
      <c r="E262" s="97"/>
    </row>
    <row r="263" spans="2:5" x14ac:dyDescent="0.35">
      <c r="B263" s="33"/>
      <c r="C263" s="33"/>
      <c r="D263" s="33"/>
      <c r="E263" s="97"/>
    </row>
    <row r="264" spans="2:5" x14ac:dyDescent="0.35">
      <c r="B264" s="33"/>
      <c r="C264" s="33"/>
      <c r="D264" s="33"/>
      <c r="E264" s="97"/>
    </row>
    <row r="265" spans="2:5" x14ac:dyDescent="0.35">
      <c r="B265" s="33"/>
      <c r="C265" s="33"/>
      <c r="D265" s="33"/>
      <c r="E265" s="97"/>
    </row>
    <row r="266" spans="2:5" x14ac:dyDescent="0.35">
      <c r="B266" s="33"/>
      <c r="C266" s="33"/>
      <c r="D266" s="33"/>
      <c r="E266" s="97"/>
    </row>
    <row r="267" spans="2:5" x14ac:dyDescent="0.35">
      <c r="B267" s="33"/>
      <c r="C267" s="33"/>
      <c r="D267" s="33"/>
      <c r="E267" s="97"/>
    </row>
    <row r="268" spans="2:5" x14ac:dyDescent="0.35">
      <c r="B268" s="33"/>
      <c r="C268" s="33"/>
      <c r="D268" s="33"/>
      <c r="E268" s="97"/>
    </row>
    <row r="269" spans="2:5" x14ac:dyDescent="0.35">
      <c r="B269" s="33"/>
      <c r="C269" s="33"/>
      <c r="D269" s="33"/>
      <c r="E269" s="97"/>
    </row>
    <row r="270" spans="2:5" x14ac:dyDescent="0.35">
      <c r="B270" s="33"/>
      <c r="C270" s="33"/>
      <c r="D270" s="33"/>
      <c r="E270" s="97"/>
    </row>
    <row r="271" spans="2:5" x14ac:dyDescent="0.35">
      <c r="B271" s="33"/>
      <c r="C271" s="33"/>
      <c r="D271" s="33"/>
      <c r="E271" s="97"/>
    </row>
    <row r="272" spans="2:5" x14ac:dyDescent="0.35">
      <c r="B272" s="33"/>
      <c r="C272" s="33"/>
      <c r="D272" s="33"/>
      <c r="E272" s="97"/>
    </row>
    <row r="273" spans="2:5" x14ac:dyDescent="0.35">
      <c r="B273" s="33"/>
      <c r="C273" s="33"/>
      <c r="D273" s="33"/>
      <c r="E273" s="97"/>
    </row>
    <row r="274" spans="2:5" x14ac:dyDescent="0.35">
      <c r="B274" s="33"/>
      <c r="C274" s="33"/>
      <c r="D274" s="33"/>
      <c r="E274" s="97"/>
    </row>
    <row r="275" spans="2:5" x14ac:dyDescent="0.35">
      <c r="B275" s="33"/>
      <c r="C275" s="33"/>
      <c r="D275" s="33"/>
      <c r="E275" s="97"/>
    </row>
    <row r="276" spans="2:5" x14ac:dyDescent="0.35">
      <c r="B276" s="33"/>
      <c r="C276" s="33"/>
      <c r="D276" s="33"/>
      <c r="E276" s="97"/>
    </row>
    <row r="277" spans="2:5" x14ac:dyDescent="0.35">
      <c r="B277" s="33"/>
      <c r="C277" s="33"/>
      <c r="D277" s="33"/>
      <c r="E277" s="97"/>
    </row>
    <row r="278" spans="2:5" x14ac:dyDescent="0.35">
      <c r="B278" s="33"/>
      <c r="C278" s="33"/>
      <c r="D278" s="33"/>
      <c r="E278" s="97"/>
    </row>
    <row r="279" spans="2:5" x14ac:dyDescent="0.35">
      <c r="B279" s="33"/>
      <c r="C279" s="33"/>
      <c r="D279" s="33"/>
      <c r="E279" s="97"/>
    </row>
    <row r="280" spans="2:5" x14ac:dyDescent="0.35">
      <c r="B280" s="33"/>
      <c r="C280" s="33"/>
      <c r="D280" s="33"/>
      <c r="E280" s="97"/>
    </row>
    <row r="281" spans="2:5" x14ac:dyDescent="0.35">
      <c r="B281" s="33"/>
      <c r="C281" s="33"/>
      <c r="D281" s="33"/>
      <c r="E281" s="97"/>
    </row>
    <row r="282" spans="2:5" x14ac:dyDescent="0.35">
      <c r="B282" s="33"/>
      <c r="C282" s="33"/>
      <c r="D282" s="33"/>
      <c r="E282" s="97"/>
    </row>
    <row r="283" spans="2:5" x14ac:dyDescent="0.35">
      <c r="B283" s="33"/>
      <c r="C283" s="33"/>
      <c r="D283" s="33"/>
      <c r="E283" s="97"/>
    </row>
    <row r="284" spans="2:5" x14ac:dyDescent="0.35">
      <c r="B284" s="33"/>
      <c r="C284" s="33"/>
      <c r="D284" s="33"/>
      <c r="E284" s="97"/>
    </row>
    <row r="285" spans="2:5" x14ac:dyDescent="0.35">
      <c r="B285" s="33"/>
      <c r="C285" s="33"/>
      <c r="D285" s="33"/>
      <c r="E285" s="97"/>
    </row>
    <row r="286" spans="2:5" x14ac:dyDescent="0.35">
      <c r="B286" s="33"/>
      <c r="C286" s="33"/>
      <c r="D286" s="33"/>
      <c r="E286" s="97"/>
    </row>
    <row r="287" spans="2:5" x14ac:dyDescent="0.35">
      <c r="B287" s="33"/>
      <c r="C287" s="33"/>
      <c r="D287" s="33"/>
      <c r="E287" s="97"/>
    </row>
    <row r="288" spans="2:5" x14ac:dyDescent="0.35">
      <c r="B288" s="33"/>
      <c r="C288" s="33"/>
      <c r="D288" s="33"/>
      <c r="E288" s="97"/>
    </row>
    <row r="289" spans="2:5" x14ac:dyDescent="0.35">
      <c r="B289" s="33"/>
      <c r="C289" s="33"/>
      <c r="D289" s="33"/>
      <c r="E289" s="97"/>
    </row>
    <row r="290" spans="2:5" x14ac:dyDescent="0.35">
      <c r="B290" s="33"/>
      <c r="C290" s="33"/>
      <c r="D290" s="33"/>
      <c r="E290" s="97"/>
    </row>
    <row r="291" spans="2:5" x14ac:dyDescent="0.35">
      <c r="B291" s="33"/>
      <c r="C291" s="33"/>
      <c r="D291" s="33"/>
      <c r="E291" s="97"/>
    </row>
    <row r="292" spans="2:5" x14ac:dyDescent="0.35">
      <c r="B292" s="33"/>
      <c r="C292" s="33"/>
      <c r="D292" s="33"/>
      <c r="E292" s="97"/>
    </row>
    <row r="293" spans="2:5" x14ac:dyDescent="0.35">
      <c r="B293" s="33"/>
      <c r="C293" s="33"/>
      <c r="D293" s="33"/>
      <c r="E293" s="97"/>
    </row>
    <row r="294" spans="2:5" x14ac:dyDescent="0.35">
      <c r="B294" s="33"/>
      <c r="C294" s="33"/>
      <c r="D294" s="33"/>
      <c r="E294" s="97"/>
    </row>
    <row r="295" spans="2:5" x14ac:dyDescent="0.35">
      <c r="B295" s="33"/>
      <c r="C295" s="33"/>
      <c r="D295" s="33"/>
      <c r="E295" s="97"/>
    </row>
    <row r="296" spans="2:5" x14ac:dyDescent="0.35">
      <c r="B296" s="33"/>
      <c r="C296" s="33"/>
      <c r="D296" s="33"/>
      <c r="E296" s="97"/>
    </row>
    <row r="297" spans="2:5" x14ac:dyDescent="0.35">
      <c r="B297" s="33"/>
      <c r="C297" s="33"/>
      <c r="D297" s="33"/>
      <c r="E297" s="97"/>
    </row>
    <row r="298" spans="2:5" x14ac:dyDescent="0.35">
      <c r="B298" s="33"/>
      <c r="C298" s="33"/>
      <c r="D298" s="33"/>
      <c r="E298" s="97"/>
    </row>
    <row r="299" spans="2:5" x14ac:dyDescent="0.35">
      <c r="B299" s="33"/>
      <c r="C299" s="33"/>
      <c r="D299" s="33"/>
      <c r="E299" s="97"/>
    </row>
    <row r="300" spans="2:5" x14ac:dyDescent="0.35">
      <c r="B300" s="33"/>
      <c r="C300" s="33"/>
      <c r="D300" s="33"/>
      <c r="E300" s="97"/>
    </row>
    <row r="301" spans="2:5" x14ac:dyDescent="0.35">
      <c r="B301" s="33"/>
      <c r="C301" s="33"/>
      <c r="D301" s="33"/>
      <c r="E301" s="97"/>
    </row>
    <row r="302" spans="2:5" x14ac:dyDescent="0.35">
      <c r="B302" s="33"/>
      <c r="C302" s="33"/>
      <c r="D302" s="33"/>
      <c r="E302" s="97"/>
    </row>
    <row r="303" spans="2:5" x14ac:dyDescent="0.35">
      <c r="B303" s="33"/>
      <c r="C303" s="33"/>
      <c r="D303" s="33"/>
      <c r="E303" s="97"/>
    </row>
    <row r="304" spans="2:5" x14ac:dyDescent="0.35">
      <c r="B304" s="33"/>
      <c r="C304" s="33"/>
      <c r="D304" s="33"/>
      <c r="E304" s="97"/>
    </row>
    <row r="305" spans="2:5" x14ac:dyDescent="0.35">
      <c r="B305" s="33"/>
      <c r="C305" s="33"/>
      <c r="D305" s="33"/>
      <c r="E305" s="97"/>
    </row>
    <row r="306" spans="2:5" x14ac:dyDescent="0.35">
      <c r="B306" s="33"/>
      <c r="C306" s="33"/>
      <c r="D306" s="33"/>
      <c r="E306" s="97"/>
    </row>
    <row r="307" spans="2:5" x14ac:dyDescent="0.35">
      <c r="B307" s="33"/>
      <c r="C307" s="33"/>
      <c r="D307" s="33"/>
      <c r="E307" s="97"/>
    </row>
    <row r="308" spans="2:5" x14ac:dyDescent="0.35">
      <c r="B308" s="33"/>
      <c r="C308" s="33"/>
      <c r="D308" s="33"/>
      <c r="E308" s="97"/>
    </row>
    <row r="309" spans="2:5" x14ac:dyDescent="0.35">
      <c r="B309" s="33"/>
      <c r="C309" s="33"/>
      <c r="D309" s="33"/>
      <c r="E309" s="97"/>
    </row>
    <row r="310" spans="2:5" x14ac:dyDescent="0.35">
      <c r="B310" s="33"/>
      <c r="C310" s="33"/>
      <c r="D310" s="33"/>
      <c r="E310" s="97"/>
    </row>
    <row r="311" spans="2:5" x14ac:dyDescent="0.35">
      <c r="B311" s="33"/>
      <c r="C311" s="33"/>
      <c r="D311" s="33"/>
      <c r="E311" s="97"/>
    </row>
    <row r="312" spans="2:5" x14ac:dyDescent="0.35">
      <c r="B312" s="33"/>
      <c r="C312" s="33"/>
      <c r="D312" s="33"/>
      <c r="E312" s="97"/>
    </row>
    <row r="313" spans="2:5" x14ac:dyDescent="0.35">
      <c r="B313" s="33"/>
      <c r="C313" s="33"/>
      <c r="D313" s="33"/>
      <c r="E313" s="97"/>
    </row>
    <row r="314" spans="2:5" x14ac:dyDescent="0.35">
      <c r="B314" s="33"/>
      <c r="C314" s="33"/>
      <c r="D314" s="33"/>
      <c r="E314" s="97"/>
    </row>
    <row r="315" spans="2:5" x14ac:dyDescent="0.35">
      <c r="B315" s="33"/>
      <c r="C315" s="33"/>
      <c r="D315" s="33"/>
      <c r="E315" s="97"/>
    </row>
    <row r="316" spans="2:5" x14ac:dyDescent="0.35">
      <c r="B316" s="33"/>
      <c r="C316" s="33"/>
      <c r="D316" s="33"/>
      <c r="E316" s="97"/>
    </row>
    <row r="317" spans="2:5" x14ac:dyDescent="0.35">
      <c r="B317" s="33"/>
      <c r="C317" s="33"/>
      <c r="D317" s="33"/>
      <c r="E317" s="97"/>
    </row>
    <row r="318" spans="2:5" x14ac:dyDescent="0.35">
      <c r="B318" s="33"/>
      <c r="C318" s="33"/>
      <c r="D318" s="33"/>
      <c r="E318" s="97"/>
    </row>
    <row r="319" spans="2:5" x14ac:dyDescent="0.35">
      <c r="B319" s="33"/>
      <c r="C319" s="33"/>
      <c r="D319" s="33"/>
      <c r="E319" s="97"/>
    </row>
    <row r="320" spans="2:5" x14ac:dyDescent="0.35">
      <c r="B320" s="33"/>
      <c r="C320" s="33"/>
      <c r="D320" s="33"/>
      <c r="E320" s="97"/>
    </row>
    <row r="321" spans="2:5" x14ac:dyDescent="0.35">
      <c r="B321" s="33"/>
      <c r="C321" s="33"/>
      <c r="D321" s="33"/>
      <c r="E321" s="97"/>
    </row>
    <row r="322" spans="2:5" x14ac:dyDescent="0.35">
      <c r="B322" s="33"/>
      <c r="C322" s="33"/>
      <c r="D322" s="33"/>
      <c r="E322" s="97"/>
    </row>
    <row r="323" spans="2:5" x14ac:dyDescent="0.35">
      <c r="B323" s="33"/>
      <c r="C323" s="33"/>
      <c r="D323" s="33"/>
      <c r="E323" s="97"/>
    </row>
    <row r="324" spans="2:5" x14ac:dyDescent="0.35">
      <c r="B324" s="33"/>
      <c r="C324" s="33"/>
      <c r="D324" s="33"/>
      <c r="E324" s="97"/>
    </row>
    <row r="325" spans="2:5" x14ac:dyDescent="0.35">
      <c r="B325" s="33"/>
      <c r="C325" s="33"/>
      <c r="D325" s="33"/>
      <c r="E325" s="97"/>
    </row>
    <row r="326" spans="2:5" x14ac:dyDescent="0.35">
      <c r="B326" s="33"/>
      <c r="C326" s="33"/>
      <c r="D326" s="33"/>
      <c r="E326" s="97"/>
    </row>
    <row r="327" spans="2:5" x14ac:dyDescent="0.35">
      <c r="B327" s="33"/>
      <c r="C327" s="33"/>
      <c r="D327" s="33"/>
      <c r="E327" s="97"/>
    </row>
    <row r="328" spans="2:5" x14ac:dyDescent="0.35">
      <c r="B328" s="33"/>
      <c r="C328" s="33"/>
      <c r="D328" s="33"/>
      <c r="E328" s="97"/>
    </row>
    <row r="329" spans="2:5" x14ac:dyDescent="0.35">
      <c r="B329" s="33"/>
      <c r="C329" s="33"/>
      <c r="D329" s="33"/>
      <c r="E329" s="97"/>
    </row>
    <row r="330" spans="2:5" x14ac:dyDescent="0.35">
      <c r="B330" s="33"/>
      <c r="C330" s="33"/>
      <c r="D330" s="33"/>
      <c r="E330" s="97"/>
    </row>
    <row r="331" spans="2:5" x14ac:dyDescent="0.35">
      <c r="B331" s="33"/>
      <c r="C331" s="33"/>
      <c r="D331" s="33"/>
      <c r="E331" s="97"/>
    </row>
    <row r="332" spans="2:5" x14ac:dyDescent="0.35">
      <c r="B332" s="33"/>
      <c r="C332" s="33"/>
      <c r="D332" s="33"/>
      <c r="E332" s="97"/>
    </row>
    <row r="333" spans="2:5" x14ac:dyDescent="0.35">
      <c r="B333" s="33"/>
      <c r="C333" s="33"/>
      <c r="D333" s="33"/>
      <c r="E333" s="97"/>
    </row>
    <row r="334" spans="2:5" x14ac:dyDescent="0.35">
      <c r="B334" s="33"/>
      <c r="C334" s="33"/>
      <c r="D334" s="33"/>
      <c r="E334" s="97"/>
    </row>
    <row r="335" spans="2:5" x14ac:dyDescent="0.35">
      <c r="B335" s="33"/>
      <c r="C335" s="33"/>
      <c r="D335" s="33"/>
      <c r="E335" s="97"/>
    </row>
    <row r="336" spans="2:5" x14ac:dyDescent="0.35">
      <c r="B336" s="33"/>
      <c r="C336" s="33"/>
      <c r="D336" s="33"/>
      <c r="E336" s="97"/>
    </row>
    <row r="337" spans="2:5" x14ac:dyDescent="0.35">
      <c r="B337" s="33"/>
      <c r="C337" s="33"/>
      <c r="D337" s="33"/>
      <c r="E337" s="97"/>
    </row>
    <row r="338" spans="2:5" x14ac:dyDescent="0.35">
      <c r="B338" s="33"/>
      <c r="C338" s="33"/>
      <c r="D338" s="33"/>
      <c r="E338" s="97"/>
    </row>
    <row r="339" spans="2:5" x14ac:dyDescent="0.35">
      <c r="B339" s="33"/>
      <c r="C339" s="33"/>
      <c r="D339" s="33"/>
      <c r="E339" s="97"/>
    </row>
    <row r="340" spans="2:5" x14ac:dyDescent="0.35">
      <c r="B340" s="33"/>
      <c r="C340" s="33"/>
      <c r="D340" s="33"/>
      <c r="E340" s="97"/>
    </row>
    <row r="341" spans="2:5" x14ac:dyDescent="0.35">
      <c r="B341" s="33"/>
      <c r="C341" s="33"/>
      <c r="D341" s="33"/>
      <c r="E341" s="97"/>
    </row>
    <row r="342" spans="2:5" x14ac:dyDescent="0.35">
      <c r="B342" s="33"/>
      <c r="C342" s="33"/>
      <c r="D342" s="33"/>
      <c r="E342" s="97"/>
    </row>
    <row r="343" spans="2:5" x14ac:dyDescent="0.35">
      <c r="B343" s="33"/>
      <c r="C343" s="33"/>
      <c r="D343" s="33"/>
      <c r="E343" s="97"/>
    </row>
    <row r="344" spans="2:5" x14ac:dyDescent="0.35">
      <c r="B344" s="33"/>
      <c r="C344" s="33"/>
      <c r="D344" s="33"/>
      <c r="E344" s="97"/>
    </row>
    <row r="345" spans="2:5" x14ac:dyDescent="0.35">
      <c r="B345" s="33"/>
      <c r="C345" s="33"/>
      <c r="D345" s="33"/>
      <c r="E345" s="97"/>
    </row>
    <row r="346" spans="2:5" x14ac:dyDescent="0.35">
      <c r="B346" s="33"/>
      <c r="C346" s="33"/>
      <c r="D346" s="33"/>
      <c r="E346" s="97"/>
    </row>
    <row r="347" spans="2:5" x14ac:dyDescent="0.35">
      <c r="B347" s="33"/>
      <c r="C347" s="33"/>
      <c r="D347" s="33"/>
      <c r="E347" s="97"/>
    </row>
    <row r="348" spans="2:5" x14ac:dyDescent="0.35">
      <c r="B348" s="33"/>
      <c r="C348" s="33"/>
      <c r="D348" s="33"/>
      <c r="E348" s="97"/>
    </row>
    <row r="349" spans="2:5" x14ac:dyDescent="0.35">
      <c r="B349" s="33"/>
      <c r="C349" s="33"/>
      <c r="D349" s="33"/>
      <c r="E349" s="97"/>
    </row>
    <row r="350" spans="2:5" x14ac:dyDescent="0.35">
      <c r="B350" s="33"/>
      <c r="C350" s="33"/>
      <c r="D350" s="33"/>
      <c r="E350" s="97"/>
    </row>
    <row r="351" spans="2:5" x14ac:dyDescent="0.35">
      <c r="B351" s="33"/>
      <c r="C351" s="33"/>
      <c r="D351" s="33"/>
      <c r="E351" s="97"/>
    </row>
    <row r="352" spans="2:5" x14ac:dyDescent="0.35">
      <c r="B352" s="33"/>
      <c r="C352" s="33"/>
      <c r="D352" s="33"/>
      <c r="E352" s="97"/>
    </row>
    <row r="353" spans="2:5" x14ac:dyDescent="0.35">
      <c r="B353" s="33"/>
      <c r="C353" s="33"/>
      <c r="D353" s="33"/>
      <c r="E353" s="97"/>
    </row>
    <row r="354" spans="2:5" x14ac:dyDescent="0.35">
      <c r="B354" s="33"/>
      <c r="C354" s="33"/>
      <c r="D354" s="33"/>
      <c r="E354" s="97"/>
    </row>
    <row r="355" spans="2:5" x14ac:dyDescent="0.35">
      <c r="B355" s="33"/>
      <c r="C355" s="33"/>
      <c r="D355" s="33"/>
      <c r="E355" s="97"/>
    </row>
    <row r="356" spans="2:5" x14ac:dyDescent="0.35">
      <c r="B356" s="33"/>
      <c r="C356" s="33"/>
      <c r="D356" s="33"/>
      <c r="E356" s="97"/>
    </row>
    <row r="357" spans="2:5" x14ac:dyDescent="0.35">
      <c r="B357" s="33"/>
      <c r="C357" s="33"/>
      <c r="D357" s="33"/>
      <c r="E357" s="97"/>
    </row>
    <row r="358" spans="2:5" x14ac:dyDescent="0.35">
      <c r="B358" s="33"/>
      <c r="C358" s="33"/>
      <c r="D358" s="33"/>
      <c r="E358" s="97"/>
    </row>
    <row r="359" spans="2:5" x14ac:dyDescent="0.35">
      <c r="B359" s="33"/>
      <c r="C359" s="33"/>
      <c r="D359" s="33"/>
      <c r="E359" s="97"/>
    </row>
    <row r="360" spans="2:5" x14ac:dyDescent="0.35">
      <c r="B360" s="33"/>
      <c r="C360" s="33"/>
      <c r="D360" s="33"/>
      <c r="E360" s="97"/>
    </row>
    <row r="361" spans="2:5" x14ac:dyDescent="0.35">
      <c r="B361" s="33"/>
      <c r="C361" s="33"/>
      <c r="D361" s="33"/>
      <c r="E361" s="97"/>
    </row>
    <row r="362" spans="2:5" x14ac:dyDescent="0.35">
      <c r="B362" s="33"/>
      <c r="C362" s="33"/>
      <c r="D362" s="33"/>
      <c r="E362" s="97"/>
    </row>
    <row r="363" spans="2:5" x14ac:dyDescent="0.35">
      <c r="B363" s="33"/>
      <c r="C363" s="33"/>
      <c r="D363" s="33"/>
      <c r="E363" s="97"/>
    </row>
    <row r="364" spans="2:5" x14ac:dyDescent="0.35">
      <c r="B364" s="33"/>
      <c r="C364" s="33"/>
      <c r="D364" s="33"/>
      <c r="E364" s="97"/>
    </row>
    <row r="365" spans="2:5" x14ac:dyDescent="0.35">
      <c r="B365" s="33"/>
      <c r="C365" s="33"/>
      <c r="D365" s="33"/>
      <c r="E365" s="97"/>
    </row>
    <row r="366" spans="2:5" x14ac:dyDescent="0.35">
      <c r="B366" s="33"/>
      <c r="C366" s="33"/>
      <c r="D366" s="33"/>
      <c r="E366" s="97"/>
    </row>
    <row r="367" spans="2:5" x14ac:dyDescent="0.35">
      <c r="B367" s="33"/>
      <c r="C367" s="33"/>
      <c r="D367" s="33"/>
      <c r="E367" s="97"/>
    </row>
    <row r="368" spans="2:5" x14ac:dyDescent="0.35">
      <c r="B368" s="33"/>
      <c r="C368" s="33"/>
      <c r="D368" s="33"/>
      <c r="E368" s="97"/>
    </row>
    <row r="369" spans="2:5" x14ac:dyDescent="0.35">
      <c r="B369" s="33"/>
      <c r="C369" s="33"/>
      <c r="D369" s="33"/>
      <c r="E369" s="97"/>
    </row>
    <row r="370" spans="2:5" x14ac:dyDescent="0.35">
      <c r="B370" s="33"/>
      <c r="C370" s="33"/>
      <c r="D370" s="33"/>
      <c r="E370" s="97"/>
    </row>
    <row r="371" spans="2:5" x14ac:dyDescent="0.35">
      <c r="B371" s="33"/>
      <c r="C371" s="33"/>
      <c r="D371" s="33"/>
      <c r="E371" s="97"/>
    </row>
    <row r="372" spans="2:5" x14ac:dyDescent="0.35">
      <c r="B372" s="33"/>
      <c r="C372" s="33"/>
      <c r="D372" s="33"/>
      <c r="E372" s="97"/>
    </row>
    <row r="373" spans="2:5" x14ac:dyDescent="0.35">
      <c r="B373" s="33"/>
      <c r="C373" s="33"/>
      <c r="D373" s="33"/>
      <c r="E373" s="97"/>
    </row>
    <row r="374" spans="2:5" x14ac:dyDescent="0.35">
      <c r="B374" s="33"/>
      <c r="C374" s="33"/>
      <c r="D374" s="33"/>
      <c r="E374" s="97"/>
    </row>
    <row r="375" spans="2:5" x14ac:dyDescent="0.35">
      <c r="B375" s="33"/>
      <c r="C375" s="33"/>
      <c r="D375" s="33"/>
      <c r="E375" s="97"/>
    </row>
    <row r="376" spans="2:5" x14ac:dyDescent="0.35">
      <c r="B376" s="33"/>
      <c r="C376" s="33"/>
      <c r="D376" s="33"/>
      <c r="E376" s="97"/>
    </row>
    <row r="377" spans="2:5" x14ac:dyDescent="0.35">
      <c r="B377" s="33"/>
      <c r="C377" s="33"/>
      <c r="D377" s="33"/>
      <c r="E377" s="97"/>
    </row>
    <row r="378" spans="2:5" x14ac:dyDescent="0.35">
      <c r="B378" s="33"/>
      <c r="C378" s="33"/>
      <c r="D378" s="33"/>
      <c r="E378" s="97"/>
    </row>
    <row r="379" spans="2:5" x14ac:dyDescent="0.35">
      <c r="B379" s="33"/>
      <c r="C379" s="33"/>
      <c r="D379" s="33"/>
      <c r="E379" s="97"/>
    </row>
    <row r="380" spans="2:5" x14ac:dyDescent="0.35">
      <c r="B380" s="33"/>
      <c r="C380" s="33"/>
      <c r="D380" s="33"/>
      <c r="E380" s="97"/>
    </row>
    <row r="381" spans="2:5" x14ac:dyDescent="0.35">
      <c r="B381" s="33"/>
      <c r="C381" s="33"/>
      <c r="D381" s="33"/>
      <c r="E381" s="97"/>
    </row>
    <row r="382" spans="2:5" x14ac:dyDescent="0.35">
      <c r="B382" s="33"/>
      <c r="C382" s="33"/>
      <c r="D382" s="33"/>
      <c r="E382" s="97"/>
    </row>
    <row r="383" spans="2:5" x14ac:dyDescent="0.35">
      <c r="B383" s="33"/>
      <c r="C383" s="33"/>
      <c r="D383" s="33"/>
      <c r="E383" s="97"/>
    </row>
    <row r="384" spans="2:5" x14ac:dyDescent="0.35">
      <c r="B384" s="33"/>
      <c r="C384" s="33"/>
      <c r="D384" s="33"/>
      <c r="E384" s="97"/>
    </row>
    <row r="385" spans="2:5" x14ac:dyDescent="0.35">
      <c r="B385" s="33"/>
      <c r="C385" s="33"/>
      <c r="D385" s="33"/>
      <c r="E385" s="97"/>
    </row>
    <row r="386" spans="2:5" x14ac:dyDescent="0.35">
      <c r="B386" s="33"/>
      <c r="C386" s="33"/>
      <c r="D386" s="33"/>
      <c r="E386" s="97"/>
    </row>
    <row r="387" spans="2:5" x14ac:dyDescent="0.35">
      <c r="B387" s="33"/>
      <c r="C387" s="33"/>
      <c r="D387" s="33"/>
      <c r="E387" s="97"/>
    </row>
    <row r="388" spans="2:5" x14ac:dyDescent="0.35">
      <c r="B388" s="33"/>
      <c r="C388" s="33"/>
      <c r="D388" s="33"/>
      <c r="E388" s="97"/>
    </row>
    <row r="389" spans="2:5" x14ac:dyDescent="0.35">
      <c r="B389" s="33"/>
      <c r="C389" s="33"/>
      <c r="D389" s="33"/>
      <c r="E389" s="97"/>
    </row>
    <row r="390" spans="2:5" x14ac:dyDescent="0.35">
      <c r="B390" s="33"/>
      <c r="C390" s="33"/>
      <c r="D390" s="33"/>
      <c r="E390" s="97"/>
    </row>
    <row r="391" spans="2:5" x14ac:dyDescent="0.35">
      <c r="B391" s="33"/>
      <c r="C391" s="33"/>
      <c r="D391" s="33"/>
      <c r="E391" s="97"/>
    </row>
    <row r="392" spans="2:5" x14ac:dyDescent="0.35">
      <c r="B392" s="33"/>
      <c r="C392" s="33"/>
      <c r="D392" s="33"/>
      <c r="E392" s="97"/>
    </row>
    <row r="393" spans="2:5" x14ac:dyDescent="0.35">
      <c r="B393" s="33"/>
      <c r="C393" s="33"/>
      <c r="D393" s="33"/>
      <c r="E393" s="97"/>
    </row>
    <row r="394" spans="2:5" x14ac:dyDescent="0.35">
      <c r="B394" s="33"/>
      <c r="C394" s="33"/>
      <c r="D394" s="33"/>
      <c r="E394" s="97"/>
    </row>
    <row r="395" spans="2:5" x14ac:dyDescent="0.35">
      <c r="B395" s="33"/>
      <c r="C395" s="33"/>
      <c r="D395" s="33"/>
      <c r="E395" s="97"/>
    </row>
    <row r="396" spans="2:5" x14ac:dyDescent="0.35">
      <c r="B396" s="33"/>
      <c r="C396" s="33"/>
      <c r="D396" s="33"/>
      <c r="E396" s="97"/>
    </row>
    <row r="397" spans="2:5" x14ac:dyDescent="0.35">
      <c r="B397" s="33"/>
      <c r="C397" s="33"/>
      <c r="D397" s="33"/>
      <c r="E397" s="97"/>
    </row>
    <row r="398" spans="2:5" x14ac:dyDescent="0.35">
      <c r="B398" s="33"/>
      <c r="C398" s="33"/>
      <c r="D398" s="33"/>
      <c r="E398" s="97"/>
    </row>
    <row r="399" spans="2:5" x14ac:dyDescent="0.35">
      <c r="B399" s="33"/>
      <c r="C399" s="33"/>
      <c r="D399" s="33"/>
      <c r="E399" s="97"/>
    </row>
    <row r="400" spans="2:5" x14ac:dyDescent="0.35">
      <c r="B400" s="33"/>
      <c r="C400" s="33"/>
      <c r="D400" s="33"/>
      <c r="E400" s="97"/>
    </row>
    <row r="401" spans="2:5" x14ac:dyDescent="0.35">
      <c r="B401" s="33"/>
      <c r="C401" s="33"/>
      <c r="D401" s="33"/>
      <c r="E401" s="97"/>
    </row>
    <row r="402" spans="2:5" x14ac:dyDescent="0.35">
      <c r="B402" s="33"/>
      <c r="C402" s="33"/>
      <c r="D402" s="33"/>
      <c r="E402" s="97"/>
    </row>
    <row r="403" spans="2:5" x14ac:dyDescent="0.35">
      <c r="B403" s="33"/>
      <c r="C403" s="33"/>
      <c r="D403" s="33"/>
      <c r="E403" s="97"/>
    </row>
    <row r="404" spans="2:5" x14ac:dyDescent="0.35">
      <c r="B404" s="33"/>
      <c r="C404" s="33"/>
      <c r="D404" s="33"/>
      <c r="E404" s="97"/>
    </row>
    <row r="405" spans="2:5" x14ac:dyDescent="0.35">
      <c r="B405" s="33"/>
      <c r="C405" s="33"/>
      <c r="D405" s="33"/>
      <c r="E405" s="97"/>
    </row>
    <row r="406" spans="2:5" x14ac:dyDescent="0.35">
      <c r="B406" s="33"/>
      <c r="C406" s="33"/>
      <c r="D406" s="33"/>
      <c r="E406" s="97"/>
    </row>
    <row r="407" spans="2:5" x14ac:dyDescent="0.35">
      <c r="B407" s="33"/>
      <c r="C407" s="33"/>
      <c r="D407" s="33"/>
      <c r="E407" s="97"/>
    </row>
    <row r="408" spans="2:5" x14ac:dyDescent="0.35">
      <c r="B408" s="33"/>
      <c r="C408" s="33"/>
      <c r="D408" s="33"/>
      <c r="E408" s="97"/>
    </row>
    <row r="409" spans="2:5" x14ac:dyDescent="0.35">
      <c r="B409" s="33"/>
      <c r="C409" s="33"/>
      <c r="D409" s="33"/>
      <c r="E409" s="97"/>
    </row>
    <row r="410" spans="2:5" x14ac:dyDescent="0.35">
      <c r="B410" s="33"/>
      <c r="C410" s="33"/>
      <c r="D410" s="33"/>
      <c r="E410" s="97"/>
    </row>
    <row r="411" spans="2:5" x14ac:dyDescent="0.35">
      <c r="B411" s="33"/>
      <c r="C411" s="33"/>
      <c r="D411" s="33"/>
      <c r="E411" s="97"/>
    </row>
    <row r="412" spans="2:5" x14ac:dyDescent="0.35">
      <c r="B412" s="33"/>
      <c r="C412" s="33"/>
      <c r="D412" s="33"/>
      <c r="E412" s="97"/>
    </row>
    <row r="413" spans="2:5" x14ac:dyDescent="0.35">
      <c r="B413" s="33"/>
      <c r="C413" s="33"/>
      <c r="D413" s="33"/>
      <c r="E413" s="97"/>
    </row>
    <row r="414" spans="2:5" x14ac:dyDescent="0.35">
      <c r="B414" s="33"/>
      <c r="C414" s="33"/>
      <c r="D414" s="33"/>
      <c r="E414" s="97"/>
    </row>
    <row r="415" spans="2:5" x14ac:dyDescent="0.35">
      <c r="B415" s="33"/>
      <c r="C415" s="33"/>
      <c r="D415" s="33"/>
      <c r="E415" s="97"/>
    </row>
    <row r="416" spans="2:5" x14ac:dyDescent="0.35">
      <c r="B416" s="33"/>
      <c r="C416" s="33"/>
      <c r="D416" s="33"/>
      <c r="E416" s="97"/>
    </row>
    <row r="417" spans="2:5" x14ac:dyDescent="0.35">
      <c r="B417" s="33"/>
      <c r="C417" s="33"/>
      <c r="D417" s="33"/>
      <c r="E417" s="97"/>
    </row>
    <row r="418" spans="2:5" x14ac:dyDescent="0.35">
      <c r="B418" s="33"/>
      <c r="C418" s="33"/>
      <c r="D418" s="33"/>
      <c r="E418" s="97"/>
    </row>
    <row r="419" spans="2:5" x14ac:dyDescent="0.35">
      <c r="B419" s="33"/>
      <c r="C419" s="33"/>
      <c r="D419" s="33"/>
      <c r="E419" s="97"/>
    </row>
    <row r="420" spans="2:5" x14ac:dyDescent="0.35">
      <c r="B420" s="33"/>
      <c r="C420" s="33"/>
      <c r="D420" s="33"/>
      <c r="E420" s="97"/>
    </row>
    <row r="421" spans="2:5" x14ac:dyDescent="0.35">
      <c r="B421" s="33"/>
      <c r="C421" s="33"/>
      <c r="D421" s="33"/>
      <c r="E421" s="97"/>
    </row>
    <row r="422" spans="2:5" x14ac:dyDescent="0.35">
      <c r="B422" s="33"/>
      <c r="C422" s="33"/>
      <c r="D422" s="33"/>
      <c r="E422" s="97"/>
    </row>
    <row r="423" spans="2:5" x14ac:dyDescent="0.35">
      <c r="B423" s="33"/>
      <c r="C423" s="33"/>
      <c r="D423" s="33"/>
      <c r="E423" s="97"/>
    </row>
    <row r="424" spans="2:5" x14ac:dyDescent="0.35">
      <c r="B424" s="33"/>
      <c r="C424" s="33"/>
      <c r="D424" s="33"/>
      <c r="E424" s="97"/>
    </row>
    <row r="425" spans="2:5" x14ac:dyDescent="0.35">
      <c r="B425" s="33"/>
      <c r="C425" s="33"/>
      <c r="D425" s="33"/>
      <c r="E425" s="97"/>
    </row>
    <row r="426" spans="2:5" x14ac:dyDescent="0.35">
      <c r="B426" s="33"/>
      <c r="C426" s="33"/>
      <c r="D426" s="33"/>
      <c r="E426" s="97"/>
    </row>
    <row r="427" spans="2:5" x14ac:dyDescent="0.35">
      <c r="B427" s="33"/>
      <c r="C427" s="33"/>
      <c r="D427" s="33"/>
      <c r="E427" s="97"/>
    </row>
    <row r="428" spans="2:5" x14ac:dyDescent="0.35">
      <c r="B428" s="33"/>
      <c r="C428" s="33"/>
      <c r="D428" s="33"/>
      <c r="E428" s="97"/>
    </row>
    <row r="429" spans="2:5" x14ac:dyDescent="0.35">
      <c r="B429" s="33"/>
      <c r="C429" s="33"/>
      <c r="D429" s="33"/>
      <c r="E429" s="97"/>
    </row>
    <row r="430" spans="2:5" x14ac:dyDescent="0.35">
      <c r="B430" s="33"/>
      <c r="C430" s="33"/>
      <c r="D430" s="33"/>
      <c r="E430" s="97"/>
    </row>
    <row r="431" spans="2:5" x14ac:dyDescent="0.35">
      <c r="B431" s="33"/>
      <c r="C431" s="33"/>
      <c r="D431" s="33"/>
      <c r="E431" s="97"/>
    </row>
    <row r="432" spans="2:5" x14ac:dyDescent="0.35">
      <c r="B432" s="33"/>
      <c r="C432" s="33"/>
      <c r="D432" s="33"/>
      <c r="E432" s="97"/>
    </row>
    <row r="433" spans="2:5" x14ac:dyDescent="0.35">
      <c r="B433" s="33"/>
      <c r="C433" s="33"/>
      <c r="D433" s="33"/>
      <c r="E433" s="97"/>
    </row>
    <row r="434" spans="2:5" x14ac:dyDescent="0.35">
      <c r="B434" s="33"/>
      <c r="C434" s="33"/>
      <c r="D434" s="33"/>
      <c r="E434" s="97"/>
    </row>
    <row r="435" spans="2:5" x14ac:dyDescent="0.35">
      <c r="B435" s="33"/>
      <c r="C435" s="33"/>
      <c r="D435" s="33"/>
      <c r="E435" s="97"/>
    </row>
    <row r="436" spans="2:5" x14ac:dyDescent="0.35">
      <c r="B436" s="33"/>
      <c r="C436" s="33"/>
      <c r="D436" s="33"/>
      <c r="E436" s="97"/>
    </row>
    <row r="437" spans="2:5" x14ac:dyDescent="0.35">
      <c r="B437" s="33"/>
      <c r="C437" s="33"/>
      <c r="D437" s="33"/>
      <c r="E437" s="97"/>
    </row>
    <row r="438" spans="2:5" x14ac:dyDescent="0.35">
      <c r="B438" s="33"/>
      <c r="C438" s="33"/>
      <c r="D438" s="33"/>
      <c r="E438" s="97"/>
    </row>
    <row r="439" spans="2:5" x14ac:dyDescent="0.35">
      <c r="B439" s="33"/>
      <c r="C439" s="33"/>
      <c r="D439" s="33"/>
      <c r="E439" s="97"/>
    </row>
    <row r="440" spans="2:5" x14ac:dyDescent="0.35">
      <c r="B440" s="33"/>
      <c r="C440" s="33"/>
      <c r="D440" s="33"/>
      <c r="E440" s="97"/>
    </row>
    <row r="441" spans="2:5" x14ac:dyDescent="0.35">
      <c r="B441" s="33"/>
      <c r="C441" s="33"/>
      <c r="D441" s="33"/>
      <c r="E441" s="97"/>
    </row>
    <row r="442" spans="2:5" x14ac:dyDescent="0.35">
      <c r="B442" s="33"/>
      <c r="C442" s="33"/>
      <c r="D442" s="33"/>
      <c r="E442" s="97"/>
    </row>
    <row r="443" spans="2:5" x14ac:dyDescent="0.35">
      <c r="B443" s="33"/>
      <c r="C443" s="33"/>
      <c r="D443" s="33"/>
      <c r="E443" s="97"/>
    </row>
    <row r="444" spans="2:5" x14ac:dyDescent="0.35">
      <c r="B444" s="33"/>
      <c r="C444" s="33"/>
      <c r="D444" s="33"/>
      <c r="E444" s="97"/>
    </row>
    <row r="445" spans="2:5" x14ac:dyDescent="0.35">
      <c r="B445" s="33"/>
      <c r="C445" s="33"/>
      <c r="D445" s="33"/>
      <c r="E445" s="97"/>
    </row>
    <row r="446" spans="2:5" x14ac:dyDescent="0.35">
      <c r="B446" s="33"/>
      <c r="C446" s="33"/>
      <c r="D446" s="33"/>
      <c r="E446" s="97"/>
    </row>
    <row r="447" spans="2:5" x14ac:dyDescent="0.35">
      <c r="B447" s="33"/>
      <c r="C447" s="33"/>
      <c r="D447" s="33"/>
      <c r="E447" s="97"/>
    </row>
    <row r="448" spans="2:5" x14ac:dyDescent="0.35">
      <c r="B448" s="33"/>
      <c r="C448" s="33"/>
      <c r="D448" s="33"/>
      <c r="E448" s="97"/>
    </row>
    <row r="449" spans="2:5" x14ac:dyDescent="0.35">
      <c r="B449" s="33"/>
      <c r="C449" s="33"/>
      <c r="D449" s="33"/>
      <c r="E449" s="97"/>
    </row>
    <row r="450" spans="2:5" x14ac:dyDescent="0.35">
      <c r="B450" s="33"/>
      <c r="C450" s="33"/>
      <c r="D450" s="33"/>
      <c r="E450" s="97"/>
    </row>
    <row r="451" spans="2:5" x14ac:dyDescent="0.35">
      <c r="B451" s="33"/>
      <c r="C451" s="33"/>
      <c r="D451" s="33"/>
      <c r="E451" s="97"/>
    </row>
    <row r="452" spans="2:5" x14ac:dyDescent="0.35">
      <c r="B452" s="33"/>
      <c r="C452" s="33"/>
      <c r="D452" s="33"/>
      <c r="E452" s="97"/>
    </row>
    <row r="453" spans="2:5" x14ac:dyDescent="0.35">
      <c r="B453" s="33"/>
      <c r="C453" s="33"/>
      <c r="D453" s="33"/>
      <c r="E453" s="97"/>
    </row>
    <row r="454" spans="2:5" x14ac:dyDescent="0.35">
      <c r="B454" s="33"/>
      <c r="C454" s="33"/>
      <c r="D454" s="33"/>
      <c r="E454" s="97"/>
    </row>
    <row r="455" spans="2:5" x14ac:dyDescent="0.35">
      <c r="B455" s="33"/>
      <c r="C455" s="33"/>
      <c r="D455" s="33"/>
      <c r="E455" s="97"/>
    </row>
    <row r="456" spans="2:5" x14ac:dyDescent="0.35">
      <c r="B456" s="33"/>
      <c r="C456" s="33"/>
      <c r="D456" s="33"/>
      <c r="E456" s="97"/>
    </row>
    <row r="457" spans="2:5" x14ac:dyDescent="0.35">
      <c r="B457" s="33"/>
      <c r="C457" s="33"/>
      <c r="D457" s="33"/>
      <c r="E457" s="97"/>
    </row>
    <row r="458" spans="2:5" x14ac:dyDescent="0.35">
      <c r="B458" s="33"/>
      <c r="C458" s="33"/>
      <c r="D458" s="33"/>
      <c r="E458" s="97"/>
    </row>
    <row r="459" spans="2:5" x14ac:dyDescent="0.35">
      <c r="B459" s="33"/>
      <c r="C459" s="33"/>
      <c r="D459" s="33"/>
      <c r="E459" s="97"/>
    </row>
    <row r="460" spans="2:5" x14ac:dyDescent="0.35">
      <c r="B460" s="33"/>
      <c r="C460" s="33"/>
      <c r="D460" s="33"/>
      <c r="E460" s="97"/>
    </row>
    <row r="461" spans="2:5" x14ac:dyDescent="0.35">
      <c r="B461" s="33"/>
      <c r="C461" s="33"/>
      <c r="D461" s="33"/>
      <c r="E461" s="97"/>
    </row>
    <row r="462" spans="2:5" x14ac:dyDescent="0.35">
      <c r="B462" s="33"/>
      <c r="C462" s="33"/>
      <c r="D462" s="33"/>
      <c r="E462" s="97"/>
    </row>
    <row r="463" spans="2:5" x14ac:dyDescent="0.35">
      <c r="B463" s="33"/>
      <c r="C463" s="33"/>
      <c r="D463" s="33"/>
      <c r="E463" s="97"/>
    </row>
    <row r="464" spans="2:5" x14ac:dyDescent="0.35">
      <c r="B464" s="33"/>
      <c r="C464" s="33"/>
      <c r="D464" s="33"/>
      <c r="E464" s="97"/>
    </row>
    <row r="465" spans="2:5" x14ac:dyDescent="0.35">
      <c r="B465" s="33"/>
      <c r="C465" s="33"/>
      <c r="D465" s="33"/>
      <c r="E465" s="97"/>
    </row>
    <row r="466" spans="2:5" x14ac:dyDescent="0.35">
      <c r="B466" s="33"/>
      <c r="C466" s="33"/>
      <c r="D466" s="33"/>
      <c r="E466" s="97"/>
    </row>
    <row r="467" spans="2:5" x14ac:dyDescent="0.35">
      <c r="B467" s="33"/>
      <c r="C467" s="33"/>
      <c r="D467" s="33"/>
      <c r="E467" s="97"/>
    </row>
    <row r="468" spans="2:5" x14ac:dyDescent="0.35">
      <c r="B468" s="33"/>
      <c r="C468" s="33"/>
      <c r="D468" s="33"/>
      <c r="E468" s="97"/>
    </row>
    <row r="469" spans="2:5" x14ac:dyDescent="0.35">
      <c r="B469" s="33"/>
      <c r="C469" s="33"/>
      <c r="D469" s="33"/>
      <c r="E469" s="97"/>
    </row>
    <row r="470" spans="2:5" x14ac:dyDescent="0.35">
      <c r="B470" s="33"/>
      <c r="C470" s="33"/>
      <c r="D470" s="33"/>
      <c r="E470" s="97"/>
    </row>
    <row r="471" spans="2:5" x14ac:dyDescent="0.35">
      <c r="B471" s="33"/>
      <c r="C471" s="33"/>
      <c r="D471" s="33"/>
      <c r="E471" s="97"/>
    </row>
    <row r="472" spans="2:5" x14ac:dyDescent="0.35">
      <c r="B472" s="33"/>
      <c r="C472" s="33"/>
      <c r="D472" s="33"/>
      <c r="E472" s="97"/>
    </row>
    <row r="473" spans="2:5" x14ac:dyDescent="0.35">
      <c r="B473" s="33"/>
      <c r="C473" s="33"/>
      <c r="D473" s="33"/>
      <c r="E473" s="97"/>
    </row>
    <row r="474" spans="2:5" x14ac:dyDescent="0.35">
      <c r="B474" s="33"/>
      <c r="C474" s="33"/>
      <c r="D474" s="33"/>
      <c r="E474" s="97"/>
    </row>
    <row r="475" spans="2:5" x14ac:dyDescent="0.35">
      <c r="B475" s="33"/>
      <c r="C475" s="33"/>
      <c r="D475" s="33"/>
      <c r="E475" s="97"/>
    </row>
    <row r="476" spans="2:5" x14ac:dyDescent="0.35">
      <c r="B476" s="33"/>
      <c r="C476" s="33"/>
      <c r="D476" s="33"/>
      <c r="E476" s="97"/>
    </row>
    <row r="477" spans="2:5" x14ac:dyDescent="0.35">
      <c r="B477" s="33"/>
      <c r="C477" s="33"/>
      <c r="D477" s="33"/>
      <c r="E477" s="97"/>
    </row>
    <row r="478" spans="2:5" x14ac:dyDescent="0.35">
      <c r="B478" s="33"/>
      <c r="C478" s="33"/>
      <c r="D478" s="33"/>
      <c r="E478" s="97"/>
    </row>
    <row r="479" spans="2:5" x14ac:dyDescent="0.35">
      <c r="B479" s="33"/>
      <c r="C479" s="33"/>
      <c r="D479" s="33"/>
      <c r="E479" s="97"/>
    </row>
    <row r="480" spans="2:5" x14ac:dyDescent="0.35">
      <c r="B480" s="33"/>
      <c r="C480" s="33"/>
      <c r="D480" s="33"/>
      <c r="E480" s="97"/>
    </row>
    <row r="481" spans="2:5" x14ac:dyDescent="0.35">
      <c r="B481" s="33"/>
      <c r="C481" s="33"/>
      <c r="D481" s="33"/>
      <c r="E481" s="97"/>
    </row>
    <row r="482" spans="2:5" x14ac:dyDescent="0.35">
      <c r="B482" s="33"/>
      <c r="C482" s="33"/>
      <c r="D482" s="33"/>
      <c r="E482" s="97"/>
    </row>
    <row r="483" spans="2:5" x14ac:dyDescent="0.35">
      <c r="B483" s="33"/>
      <c r="C483" s="33"/>
      <c r="D483" s="33"/>
      <c r="E483" s="97"/>
    </row>
    <row r="484" spans="2:5" x14ac:dyDescent="0.35">
      <c r="B484" s="33"/>
      <c r="C484" s="33"/>
      <c r="D484" s="33"/>
      <c r="E484" s="97"/>
    </row>
    <row r="485" spans="2:5" x14ac:dyDescent="0.35">
      <c r="B485" s="33"/>
      <c r="C485" s="33"/>
      <c r="D485" s="33"/>
      <c r="E485" s="97"/>
    </row>
    <row r="486" spans="2:5" x14ac:dyDescent="0.35">
      <c r="B486" s="33"/>
      <c r="C486" s="33"/>
      <c r="D486" s="33"/>
      <c r="E486" s="97"/>
    </row>
    <row r="487" spans="2:5" x14ac:dyDescent="0.35">
      <c r="B487" s="33"/>
      <c r="C487" s="33"/>
      <c r="D487" s="33"/>
      <c r="E487" s="97"/>
    </row>
    <row r="488" spans="2:5" x14ac:dyDescent="0.35">
      <c r="B488" s="33"/>
      <c r="C488" s="33"/>
      <c r="D488" s="33"/>
      <c r="E488" s="97"/>
    </row>
    <row r="489" spans="2:5" x14ac:dyDescent="0.35">
      <c r="B489" s="33"/>
      <c r="C489" s="33"/>
      <c r="D489" s="33"/>
      <c r="E489" s="97"/>
    </row>
    <row r="490" spans="2:5" x14ac:dyDescent="0.35">
      <c r="B490" s="33"/>
      <c r="C490" s="33"/>
      <c r="D490" s="33"/>
      <c r="E490" s="97"/>
    </row>
    <row r="491" spans="2:5" x14ac:dyDescent="0.35">
      <c r="B491" s="33"/>
      <c r="C491" s="33"/>
      <c r="D491" s="33"/>
      <c r="E491" s="97"/>
    </row>
    <row r="492" spans="2:5" x14ac:dyDescent="0.35">
      <c r="B492" s="33"/>
      <c r="C492" s="33"/>
      <c r="D492" s="33"/>
      <c r="E492" s="97"/>
    </row>
    <row r="493" spans="2:5" x14ac:dyDescent="0.35">
      <c r="B493" s="33"/>
      <c r="C493" s="33"/>
      <c r="D493" s="33"/>
      <c r="E493" s="97"/>
    </row>
    <row r="494" spans="2:5" x14ac:dyDescent="0.35">
      <c r="B494" s="33"/>
      <c r="C494" s="33"/>
      <c r="D494" s="33"/>
      <c r="E494" s="97"/>
    </row>
    <row r="495" spans="2:5" x14ac:dyDescent="0.35">
      <c r="B495" s="33"/>
      <c r="C495" s="33"/>
      <c r="D495" s="33"/>
      <c r="E495" s="97"/>
    </row>
    <row r="496" spans="2:5" x14ac:dyDescent="0.35">
      <c r="B496" s="33"/>
      <c r="C496" s="33"/>
      <c r="D496" s="33"/>
      <c r="E496" s="97"/>
    </row>
    <row r="497" spans="2:5" x14ac:dyDescent="0.35">
      <c r="B497" s="33"/>
      <c r="C497" s="33"/>
      <c r="D497" s="33"/>
      <c r="E497" s="97"/>
    </row>
    <row r="498" spans="2:5" x14ac:dyDescent="0.35">
      <c r="B498" s="33"/>
      <c r="C498" s="33"/>
      <c r="D498" s="33"/>
      <c r="E498" s="97"/>
    </row>
    <row r="499" spans="2:5" x14ac:dyDescent="0.35">
      <c r="B499" s="33"/>
      <c r="C499" s="33"/>
      <c r="D499" s="33"/>
      <c r="E499" s="97"/>
    </row>
    <row r="500" spans="2:5" x14ac:dyDescent="0.35">
      <c r="B500" s="33"/>
      <c r="C500" s="33"/>
      <c r="D500" s="33"/>
      <c r="E500" s="97"/>
    </row>
    <row r="501" spans="2:5" x14ac:dyDescent="0.35">
      <c r="B501" s="33"/>
      <c r="C501" s="33"/>
      <c r="D501" s="33"/>
      <c r="E501" s="97"/>
    </row>
    <row r="502" spans="2:5" x14ac:dyDescent="0.35">
      <c r="B502" s="33"/>
      <c r="C502" s="33"/>
      <c r="D502" s="33"/>
      <c r="E502" s="97"/>
    </row>
    <row r="503" spans="2:5" x14ac:dyDescent="0.35">
      <c r="B503" s="33"/>
      <c r="C503" s="33"/>
      <c r="D503" s="33"/>
      <c r="E503" s="97"/>
    </row>
    <row r="504" spans="2:5" x14ac:dyDescent="0.35">
      <c r="B504" s="33"/>
      <c r="C504" s="33"/>
      <c r="D504" s="33"/>
      <c r="E504" s="97"/>
    </row>
    <row r="505" spans="2:5" x14ac:dyDescent="0.35">
      <c r="B505" s="33"/>
      <c r="C505" s="33"/>
      <c r="D505" s="33"/>
      <c r="E505" s="97"/>
    </row>
    <row r="506" spans="2:5" x14ac:dyDescent="0.35">
      <c r="B506" s="33"/>
      <c r="C506" s="33"/>
      <c r="D506" s="33"/>
      <c r="E506" s="97"/>
    </row>
    <row r="507" spans="2:5" x14ac:dyDescent="0.35">
      <c r="B507" s="33"/>
      <c r="C507" s="33"/>
      <c r="D507" s="33"/>
      <c r="E507" s="97"/>
    </row>
    <row r="508" spans="2:5" x14ac:dyDescent="0.35">
      <c r="B508" s="33"/>
      <c r="C508" s="33"/>
      <c r="D508" s="33"/>
      <c r="E508" s="97"/>
    </row>
    <row r="509" spans="2:5" x14ac:dyDescent="0.35">
      <c r="B509" s="33"/>
      <c r="C509" s="33"/>
      <c r="D509" s="33"/>
      <c r="E509" s="97"/>
    </row>
    <row r="510" spans="2:5" x14ac:dyDescent="0.35">
      <c r="B510" s="33"/>
      <c r="C510" s="33"/>
      <c r="D510" s="33"/>
      <c r="E510" s="97"/>
    </row>
    <row r="511" spans="2:5" x14ac:dyDescent="0.35">
      <c r="B511" s="33"/>
      <c r="C511" s="33"/>
      <c r="D511" s="33"/>
      <c r="E511" s="97"/>
    </row>
    <row r="512" spans="2:5" x14ac:dyDescent="0.35">
      <c r="B512" s="33"/>
      <c r="C512" s="33"/>
      <c r="D512" s="33"/>
      <c r="E512" s="97"/>
    </row>
    <row r="513" spans="2:5" x14ac:dyDescent="0.35">
      <c r="B513" s="33"/>
      <c r="C513" s="33"/>
      <c r="D513" s="33"/>
      <c r="E513" s="97"/>
    </row>
    <row r="514" spans="2:5" x14ac:dyDescent="0.35">
      <c r="B514" s="33"/>
      <c r="C514" s="33"/>
      <c r="D514" s="33"/>
      <c r="E514" s="97"/>
    </row>
    <row r="515" spans="2:5" x14ac:dyDescent="0.35">
      <c r="B515" s="33"/>
      <c r="C515" s="33"/>
      <c r="D515" s="33"/>
      <c r="E515" s="97"/>
    </row>
    <row r="516" spans="2:5" x14ac:dyDescent="0.35">
      <c r="B516" s="33"/>
      <c r="C516" s="33"/>
      <c r="D516" s="33"/>
      <c r="E516" s="97"/>
    </row>
    <row r="517" spans="2:5" x14ac:dyDescent="0.35">
      <c r="B517" s="33"/>
      <c r="C517" s="33"/>
      <c r="D517" s="33"/>
      <c r="E517" s="97"/>
    </row>
    <row r="518" spans="2:5" x14ac:dyDescent="0.35">
      <c r="B518" s="33"/>
      <c r="C518" s="33"/>
      <c r="D518" s="33"/>
      <c r="E518" s="97"/>
    </row>
    <row r="519" spans="2:5" x14ac:dyDescent="0.35">
      <c r="B519" s="33"/>
      <c r="C519" s="33"/>
      <c r="D519" s="33"/>
      <c r="E519" s="97"/>
    </row>
    <row r="520" spans="2:5" x14ac:dyDescent="0.35">
      <c r="B520" s="33"/>
      <c r="C520" s="33"/>
      <c r="D520" s="33"/>
      <c r="E520" s="97"/>
    </row>
    <row r="521" spans="2:5" x14ac:dyDescent="0.35">
      <c r="B521" s="33"/>
      <c r="C521" s="33"/>
      <c r="D521" s="33"/>
      <c r="E521" s="97"/>
    </row>
    <row r="522" spans="2:5" x14ac:dyDescent="0.35">
      <c r="B522" s="33"/>
      <c r="C522" s="33"/>
      <c r="D522" s="33"/>
      <c r="E522" s="97"/>
    </row>
    <row r="523" spans="2:5" x14ac:dyDescent="0.35">
      <c r="B523" s="33"/>
      <c r="C523" s="33"/>
      <c r="D523" s="33"/>
      <c r="E523" s="97"/>
    </row>
    <row r="524" spans="2:5" x14ac:dyDescent="0.35">
      <c r="B524" s="33"/>
      <c r="C524" s="33"/>
      <c r="D524" s="33"/>
      <c r="E524" s="97"/>
    </row>
    <row r="525" spans="2:5" x14ac:dyDescent="0.35">
      <c r="B525" s="33"/>
      <c r="C525" s="33"/>
      <c r="D525" s="33"/>
      <c r="E525" s="97"/>
    </row>
    <row r="526" spans="2:5" x14ac:dyDescent="0.35">
      <c r="B526" s="33"/>
      <c r="C526" s="33"/>
      <c r="D526" s="33"/>
      <c r="E526" s="97"/>
    </row>
    <row r="527" spans="2:5" x14ac:dyDescent="0.35">
      <c r="B527" s="33"/>
      <c r="C527" s="33"/>
      <c r="D527" s="33"/>
      <c r="E527" s="97"/>
    </row>
    <row r="528" spans="2:5" x14ac:dyDescent="0.35">
      <c r="B528" s="33"/>
      <c r="C528" s="33"/>
      <c r="D528" s="33"/>
      <c r="E528" s="97"/>
    </row>
    <row r="529" spans="2:5" x14ac:dyDescent="0.35">
      <c r="B529" s="33"/>
      <c r="C529" s="33"/>
      <c r="D529" s="33"/>
      <c r="E529" s="97"/>
    </row>
    <row r="530" spans="2:5" x14ac:dyDescent="0.35">
      <c r="B530" s="33"/>
      <c r="C530" s="33"/>
      <c r="D530" s="33"/>
      <c r="E530" s="97"/>
    </row>
    <row r="531" spans="2:5" x14ac:dyDescent="0.35">
      <c r="B531" s="33"/>
      <c r="C531" s="33"/>
      <c r="D531" s="33"/>
      <c r="E531" s="97"/>
    </row>
    <row r="532" spans="2:5" x14ac:dyDescent="0.35">
      <c r="B532" s="33"/>
      <c r="C532" s="33"/>
      <c r="D532" s="33"/>
      <c r="E532" s="97"/>
    </row>
    <row r="533" spans="2:5" x14ac:dyDescent="0.35">
      <c r="B533" s="33"/>
      <c r="C533" s="33"/>
      <c r="D533" s="33"/>
      <c r="E533" s="97"/>
    </row>
    <row r="534" spans="2:5" x14ac:dyDescent="0.35">
      <c r="B534" s="33"/>
      <c r="C534" s="33"/>
      <c r="D534" s="33"/>
      <c r="E534" s="97"/>
    </row>
    <row r="535" spans="2:5" x14ac:dyDescent="0.35">
      <c r="B535" s="33"/>
      <c r="C535" s="33"/>
      <c r="D535" s="33"/>
      <c r="E535" s="97"/>
    </row>
    <row r="536" spans="2:5" x14ac:dyDescent="0.35">
      <c r="B536" s="33"/>
      <c r="C536" s="33"/>
      <c r="D536" s="33"/>
      <c r="E536" s="97"/>
    </row>
    <row r="537" spans="2:5" x14ac:dyDescent="0.35">
      <c r="B537" s="33"/>
      <c r="C537" s="33"/>
      <c r="D537" s="33"/>
      <c r="E537" s="97"/>
    </row>
    <row r="538" spans="2:5" x14ac:dyDescent="0.35">
      <c r="B538" s="33"/>
      <c r="C538" s="33"/>
      <c r="D538" s="33"/>
      <c r="E538" s="97"/>
    </row>
    <row r="539" spans="2:5" x14ac:dyDescent="0.35">
      <c r="B539" s="33"/>
      <c r="C539" s="33"/>
      <c r="D539" s="33"/>
      <c r="E539" s="97"/>
    </row>
    <row r="540" spans="2:5" x14ac:dyDescent="0.35">
      <c r="B540" s="33"/>
      <c r="C540" s="33"/>
      <c r="D540" s="33"/>
      <c r="E540" s="97"/>
    </row>
    <row r="541" spans="2:5" x14ac:dyDescent="0.35">
      <c r="B541" s="33"/>
      <c r="C541" s="33"/>
      <c r="D541" s="33"/>
      <c r="E541" s="97"/>
    </row>
    <row r="542" spans="2:5" x14ac:dyDescent="0.35">
      <c r="B542" s="33"/>
      <c r="C542" s="33"/>
      <c r="D542" s="33"/>
      <c r="E542" s="97"/>
    </row>
    <row r="543" spans="2:5" x14ac:dyDescent="0.35">
      <c r="B543" s="33"/>
      <c r="C543" s="33"/>
      <c r="D543" s="33"/>
      <c r="E543" s="97"/>
    </row>
    <row r="544" spans="2:5" x14ac:dyDescent="0.35">
      <c r="B544" s="33"/>
      <c r="C544" s="33"/>
      <c r="D544" s="33"/>
      <c r="E544" s="97"/>
    </row>
    <row r="545" spans="2:5" x14ac:dyDescent="0.35">
      <c r="B545" s="33"/>
      <c r="C545" s="33"/>
      <c r="D545" s="33"/>
      <c r="E545" s="97"/>
    </row>
    <row r="546" spans="2:5" x14ac:dyDescent="0.35">
      <c r="B546" s="33"/>
      <c r="C546" s="33"/>
      <c r="D546" s="33"/>
      <c r="E546" s="97"/>
    </row>
    <row r="547" spans="2:5" x14ac:dyDescent="0.35">
      <c r="B547" s="33"/>
      <c r="C547" s="33"/>
      <c r="D547" s="33"/>
      <c r="E547" s="97"/>
    </row>
    <row r="548" spans="2:5" x14ac:dyDescent="0.35">
      <c r="B548" s="33"/>
      <c r="C548" s="33"/>
      <c r="D548" s="33"/>
      <c r="E548" s="97"/>
    </row>
    <row r="549" spans="2:5" x14ac:dyDescent="0.35">
      <c r="B549" s="33"/>
      <c r="C549" s="33"/>
      <c r="D549" s="33"/>
      <c r="E549" s="97"/>
    </row>
    <row r="550" spans="2:5" x14ac:dyDescent="0.35">
      <c r="B550" s="33"/>
      <c r="C550" s="33"/>
      <c r="D550" s="33"/>
      <c r="E550" s="97"/>
    </row>
    <row r="551" spans="2:5" x14ac:dyDescent="0.35">
      <c r="B551" s="33"/>
      <c r="C551" s="33"/>
      <c r="D551" s="33"/>
      <c r="E551" s="97"/>
    </row>
    <row r="552" spans="2:5" x14ac:dyDescent="0.35">
      <c r="B552" s="33"/>
      <c r="C552" s="33"/>
      <c r="D552" s="33"/>
      <c r="E552" s="97"/>
    </row>
    <row r="553" spans="2:5" x14ac:dyDescent="0.35">
      <c r="B553" s="33"/>
      <c r="C553" s="33"/>
      <c r="D553" s="33"/>
      <c r="E553" s="97"/>
    </row>
    <row r="554" spans="2:5" x14ac:dyDescent="0.35">
      <c r="B554" s="33"/>
      <c r="C554" s="33"/>
      <c r="D554" s="33"/>
      <c r="E554" s="97"/>
    </row>
    <row r="555" spans="2:5" x14ac:dyDescent="0.35">
      <c r="B555" s="33"/>
      <c r="C555" s="33"/>
      <c r="D555" s="33"/>
      <c r="E555" s="97"/>
    </row>
    <row r="556" spans="2:5" x14ac:dyDescent="0.35">
      <c r="B556" s="33"/>
      <c r="C556" s="33"/>
      <c r="D556" s="33"/>
      <c r="E556" s="97"/>
    </row>
    <row r="557" spans="2:5" x14ac:dyDescent="0.35">
      <c r="B557" s="33"/>
      <c r="C557" s="33"/>
      <c r="D557" s="33"/>
      <c r="E557" s="97"/>
    </row>
    <row r="558" spans="2:5" x14ac:dyDescent="0.35">
      <c r="B558" s="33"/>
      <c r="C558" s="33"/>
      <c r="D558" s="33"/>
      <c r="E558" s="97"/>
    </row>
    <row r="559" spans="2:5" x14ac:dyDescent="0.35">
      <c r="B559" s="33"/>
      <c r="C559" s="33"/>
      <c r="D559" s="33"/>
      <c r="E559" s="97"/>
    </row>
    <row r="560" spans="2:5" x14ac:dyDescent="0.35">
      <c r="B560" s="33"/>
      <c r="C560" s="33"/>
      <c r="D560" s="33"/>
      <c r="E560" s="97"/>
    </row>
    <row r="561" spans="2:5" x14ac:dyDescent="0.35">
      <c r="B561" s="33"/>
      <c r="C561" s="33"/>
      <c r="D561" s="33"/>
      <c r="E561" s="97"/>
    </row>
    <row r="562" spans="2:5" x14ac:dyDescent="0.35">
      <c r="B562" s="33"/>
      <c r="C562" s="33"/>
      <c r="D562" s="33"/>
      <c r="E562" s="97"/>
    </row>
    <row r="563" spans="2:5" x14ac:dyDescent="0.35">
      <c r="B563" s="33"/>
      <c r="C563" s="33"/>
      <c r="D563" s="33"/>
      <c r="E563" s="97"/>
    </row>
    <row r="564" spans="2:5" x14ac:dyDescent="0.35">
      <c r="B564" s="33"/>
      <c r="C564" s="33"/>
      <c r="D564" s="33"/>
      <c r="E564" s="97"/>
    </row>
    <row r="565" spans="2:5" x14ac:dyDescent="0.35">
      <c r="B565" s="33"/>
      <c r="C565" s="33"/>
      <c r="D565" s="33"/>
      <c r="E565" s="97"/>
    </row>
    <row r="566" spans="2:5" x14ac:dyDescent="0.35">
      <c r="B566" s="33"/>
      <c r="C566" s="33"/>
      <c r="D566" s="33"/>
      <c r="E566" s="97"/>
    </row>
    <row r="567" spans="2:5" x14ac:dyDescent="0.35">
      <c r="B567" s="33"/>
      <c r="C567" s="33"/>
      <c r="D567" s="33"/>
      <c r="E567" s="97"/>
    </row>
    <row r="568" spans="2:5" x14ac:dyDescent="0.35">
      <c r="B568" s="33"/>
      <c r="C568" s="33"/>
      <c r="D568" s="33"/>
      <c r="E568" s="97"/>
    </row>
    <row r="569" spans="2:5" x14ac:dyDescent="0.35">
      <c r="B569" s="33"/>
      <c r="C569" s="33"/>
      <c r="D569" s="33"/>
      <c r="E569" s="97"/>
    </row>
    <row r="570" spans="2:5" x14ac:dyDescent="0.35">
      <c r="B570" s="33"/>
      <c r="C570" s="33"/>
      <c r="D570" s="33"/>
      <c r="E570" s="97"/>
    </row>
    <row r="571" spans="2:5" x14ac:dyDescent="0.35">
      <c r="B571" s="33"/>
      <c r="C571" s="33"/>
      <c r="D571" s="33"/>
      <c r="E571" s="97"/>
    </row>
    <row r="572" spans="2:5" x14ac:dyDescent="0.35">
      <c r="B572" s="33"/>
      <c r="C572" s="33"/>
      <c r="D572" s="33"/>
      <c r="E572" s="97"/>
    </row>
    <row r="573" spans="2:5" x14ac:dyDescent="0.35">
      <c r="B573" s="33"/>
      <c r="C573" s="33"/>
      <c r="D573" s="33"/>
      <c r="E573" s="97"/>
    </row>
    <row r="574" spans="2:5" x14ac:dyDescent="0.35">
      <c r="B574" s="33"/>
      <c r="C574" s="33"/>
      <c r="D574" s="33"/>
      <c r="E574" s="97"/>
    </row>
    <row r="575" spans="2:5" x14ac:dyDescent="0.35">
      <c r="B575" s="33"/>
      <c r="C575" s="33"/>
      <c r="D575" s="33"/>
      <c r="E575" s="97"/>
    </row>
    <row r="576" spans="2:5" x14ac:dyDescent="0.35">
      <c r="B576" s="33"/>
      <c r="C576" s="33"/>
      <c r="D576" s="33"/>
      <c r="E576" s="97"/>
    </row>
    <row r="577" spans="2:5" x14ac:dyDescent="0.35">
      <c r="B577" s="33"/>
      <c r="C577" s="33"/>
      <c r="D577" s="33"/>
      <c r="E577" s="97"/>
    </row>
    <row r="578" spans="2:5" x14ac:dyDescent="0.35">
      <c r="B578" s="33"/>
      <c r="C578" s="33"/>
      <c r="D578" s="33"/>
      <c r="E578" s="97"/>
    </row>
    <row r="579" spans="2:5" x14ac:dyDescent="0.35">
      <c r="B579" s="33"/>
      <c r="C579" s="33"/>
      <c r="D579" s="33"/>
      <c r="E579" s="97"/>
    </row>
    <row r="580" spans="2:5" x14ac:dyDescent="0.35">
      <c r="B580" s="33"/>
      <c r="C580" s="33"/>
      <c r="D580" s="33"/>
      <c r="E580" s="97"/>
    </row>
    <row r="581" spans="2:5" x14ac:dyDescent="0.35">
      <c r="B581" s="33"/>
      <c r="C581" s="33"/>
      <c r="D581" s="33"/>
      <c r="E581" s="97"/>
    </row>
    <row r="582" spans="2:5" x14ac:dyDescent="0.35">
      <c r="B582" s="33"/>
      <c r="C582" s="33"/>
      <c r="D582" s="33"/>
      <c r="E582" s="97"/>
    </row>
    <row r="583" spans="2:5" x14ac:dyDescent="0.35">
      <c r="B583" s="33"/>
      <c r="C583" s="33"/>
      <c r="D583" s="33"/>
      <c r="E583" s="97"/>
    </row>
    <row r="584" spans="2:5" x14ac:dyDescent="0.35">
      <c r="B584" s="33"/>
      <c r="C584" s="33"/>
      <c r="D584" s="33"/>
      <c r="E584" s="97"/>
    </row>
    <row r="585" spans="2:5" x14ac:dyDescent="0.35">
      <c r="B585" s="33"/>
      <c r="C585" s="33"/>
      <c r="D585" s="33"/>
      <c r="E585" s="97"/>
    </row>
    <row r="586" spans="2:5" x14ac:dyDescent="0.35">
      <c r="B586" s="33"/>
      <c r="C586" s="33"/>
      <c r="D586" s="33"/>
      <c r="E586" s="97"/>
    </row>
    <row r="587" spans="2:5" x14ac:dyDescent="0.35">
      <c r="B587" s="33"/>
      <c r="C587" s="33"/>
      <c r="D587" s="33"/>
      <c r="E587" s="97"/>
    </row>
    <row r="588" spans="2:5" x14ac:dyDescent="0.35">
      <c r="B588" s="33"/>
      <c r="C588" s="33"/>
      <c r="D588" s="33"/>
      <c r="E588" s="97"/>
    </row>
    <row r="589" spans="2:5" x14ac:dyDescent="0.35">
      <c r="B589" s="33"/>
      <c r="C589" s="33"/>
      <c r="D589" s="33"/>
      <c r="E589" s="97"/>
    </row>
    <row r="590" spans="2:5" x14ac:dyDescent="0.35">
      <c r="B590" s="33"/>
      <c r="C590" s="33"/>
      <c r="D590" s="33"/>
      <c r="E590" s="97"/>
    </row>
    <row r="591" spans="2:5" x14ac:dyDescent="0.35">
      <c r="B591" s="33"/>
      <c r="C591" s="33"/>
      <c r="D591" s="33"/>
      <c r="E591" s="97"/>
    </row>
    <row r="592" spans="2:5" x14ac:dyDescent="0.35">
      <c r="B592" s="33"/>
      <c r="C592" s="33"/>
      <c r="D592" s="33"/>
      <c r="E592" s="97"/>
    </row>
    <row r="593" spans="2:5" x14ac:dyDescent="0.35">
      <c r="B593" s="33"/>
      <c r="C593" s="33"/>
      <c r="D593" s="33"/>
      <c r="E593" s="97"/>
    </row>
    <row r="594" spans="2:5" x14ac:dyDescent="0.35">
      <c r="B594" s="33"/>
      <c r="C594" s="33"/>
      <c r="D594" s="33"/>
      <c r="E594" s="97"/>
    </row>
    <row r="595" spans="2:5" x14ac:dyDescent="0.35">
      <c r="B595" s="33"/>
      <c r="C595" s="33"/>
      <c r="D595" s="33"/>
      <c r="E595" s="97"/>
    </row>
    <row r="596" spans="2:5" x14ac:dyDescent="0.35">
      <c r="B596" s="33"/>
      <c r="C596" s="33"/>
      <c r="D596" s="33"/>
      <c r="E596" s="97"/>
    </row>
    <row r="597" spans="2:5" x14ac:dyDescent="0.35">
      <c r="B597" s="33"/>
      <c r="C597" s="33"/>
      <c r="D597" s="33"/>
      <c r="E597" s="97"/>
    </row>
    <row r="598" spans="2:5" x14ac:dyDescent="0.35">
      <c r="B598" s="33"/>
      <c r="C598" s="33"/>
      <c r="D598" s="33"/>
      <c r="E598" s="97"/>
    </row>
    <row r="599" spans="2:5" x14ac:dyDescent="0.35">
      <c r="B599" s="33"/>
      <c r="C599" s="33"/>
      <c r="D599" s="33"/>
      <c r="E599" s="97"/>
    </row>
    <row r="600" spans="2:5" x14ac:dyDescent="0.35">
      <c r="B600" s="33"/>
      <c r="C600" s="33"/>
      <c r="D600" s="33"/>
      <c r="E600" s="97"/>
    </row>
    <row r="601" spans="2:5" x14ac:dyDescent="0.35">
      <c r="B601" s="33"/>
      <c r="C601" s="33"/>
      <c r="D601" s="33"/>
      <c r="E601" s="97"/>
    </row>
    <row r="602" spans="2:5" x14ac:dyDescent="0.35">
      <c r="B602" s="33"/>
      <c r="C602" s="33"/>
      <c r="D602" s="33"/>
      <c r="E602" s="97"/>
    </row>
    <row r="603" spans="2:5" x14ac:dyDescent="0.35">
      <c r="B603" s="33"/>
      <c r="C603" s="33"/>
      <c r="D603" s="33"/>
      <c r="E603" s="97"/>
    </row>
    <row r="604" spans="2:5" x14ac:dyDescent="0.35">
      <c r="B604" s="33"/>
      <c r="C604" s="33"/>
      <c r="D604" s="33"/>
      <c r="E604" s="97"/>
    </row>
    <row r="605" spans="2:5" x14ac:dyDescent="0.35">
      <c r="B605" s="33"/>
      <c r="C605" s="33"/>
      <c r="D605" s="33"/>
      <c r="E605" s="97"/>
    </row>
    <row r="606" spans="2:5" x14ac:dyDescent="0.35">
      <c r="B606" s="33"/>
      <c r="C606" s="33"/>
      <c r="D606" s="33"/>
      <c r="E606" s="97"/>
    </row>
    <row r="607" spans="2:5" x14ac:dyDescent="0.35">
      <c r="B607" s="33"/>
      <c r="C607" s="33"/>
      <c r="D607" s="33"/>
      <c r="E607" s="97"/>
    </row>
    <row r="608" spans="2:5" x14ac:dyDescent="0.35">
      <c r="B608" s="33"/>
      <c r="C608" s="33"/>
      <c r="D608" s="33"/>
      <c r="E608" s="97"/>
    </row>
    <row r="609" spans="2:5" x14ac:dyDescent="0.35">
      <c r="B609" s="33"/>
      <c r="C609" s="33"/>
      <c r="D609" s="33"/>
      <c r="E609" s="97"/>
    </row>
    <row r="610" spans="2:5" x14ac:dyDescent="0.35">
      <c r="B610" s="33"/>
      <c r="C610" s="33"/>
      <c r="D610" s="33"/>
      <c r="E610" s="97"/>
    </row>
    <row r="611" spans="2:5" x14ac:dyDescent="0.35">
      <c r="B611" s="33"/>
      <c r="C611" s="33"/>
      <c r="D611" s="33"/>
      <c r="E611" s="97"/>
    </row>
    <row r="612" spans="2:5" x14ac:dyDescent="0.35">
      <c r="B612" s="33"/>
      <c r="C612" s="33"/>
      <c r="D612" s="33"/>
      <c r="E612" s="97"/>
    </row>
    <row r="613" spans="2:5" x14ac:dyDescent="0.35">
      <c r="B613" s="33"/>
      <c r="C613" s="33"/>
      <c r="D613" s="33"/>
      <c r="E613" s="97"/>
    </row>
    <row r="614" spans="2:5" x14ac:dyDescent="0.35">
      <c r="B614" s="33"/>
      <c r="C614" s="33"/>
      <c r="D614" s="33"/>
      <c r="E614" s="97"/>
    </row>
    <row r="615" spans="2:5" x14ac:dyDescent="0.35">
      <c r="B615" s="33"/>
      <c r="C615" s="33"/>
      <c r="D615" s="33"/>
      <c r="E615" s="97"/>
    </row>
    <row r="616" spans="2:5" x14ac:dyDescent="0.35">
      <c r="B616" s="33"/>
      <c r="C616" s="33"/>
      <c r="D616" s="33"/>
      <c r="E616" s="97"/>
    </row>
    <row r="617" spans="2:5" x14ac:dyDescent="0.35">
      <c r="B617" s="33"/>
      <c r="C617" s="33"/>
      <c r="D617" s="33"/>
      <c r="E617" s="97"/>
    </row>
    <row r="618" spans="2:5" x14ac:dyDescent="0.35">
      <c r="B618" s="33"/>
      <c r="C618" s="33"/>
      <c r="D618" s="33"/>
      <c r="E618" s="97"/>
    </row>
    <row r="619" spans="2:5" x14ac:dyDescent="0.35">
      <c r="B619" s="33"/>
      <c r="C619" s="33"/>
      <c r="D619" s="33"/>
      <c r="E619" s="97"/>
    </row>
    <row r="620" spans="2:5" x14ac:dyDescent="0.35">
      <c r="B620" s="33"/>
      <c r="C620" s="33"/>
      <c r="D620" s="33"/>
      <c r="E620" s="97"/>
    </row>
    <row r="621" spans="2:5" x14ac:dyDescent="0.35">
      <c r="B621" s="33"/>
      <c r="C621" s="33"/>
      <c r="D621" s="33"/>
      <c r="E621" s="97"/>
    </row>
    <row r="622" spans="2:5" x14ac:dyDescent="0.35">
      <c r="B622" s="33"/>
      <c r="C622" s="33"/>
      <c r="D622" s="33"/>
      <c r="E622" s="97"/>
    </row>
    <row r="623" spans="2:5" x14ac:dyDescent="0.35">
      <c r="B623" s="33"/>
      <c r="C623" s="33"/>
      <c r="D623" s="33"/>
      <c r="E623" s="97"/>
    </row>
    <row r="624" spans="2:5" x14ac:dyDescent="0.35">
      <c r="B624" s="33"/>
      <c r="C624" s="33"/>
      <c r="D624" s="33"/>
      <c r="E624" s="97"/>
    </row>
    <row r="625" spans="2:5" x14ac:dyDescent="0.35">
      <c r="B625" s="33"/>
      <c r="C625" s="33"/>
      <c r="D625" s="33"/>
      <c r="E625" s="97"/>
    </row>
    <row r="626" spans="2:5" x14ac:dyDescent="0.35">
      <c r="B626" s="33"/>
      <c r="C626" s="33"/>
      <c r="D626" s="33"/>
      <c r="E626" s="97"/>
    </row>
    <row r="627" spans="2:5" x14ac:dyDescent="0.35">
      <c r="B627" s="33"/>
      <c r="C627" s="33"/>
      <c r="D627" s="33"/>
      <c r="E627" s="97"/>
    </row>
    <row r="628" spans="2:5" x14ac:dyDescent="0.35">
      <c r="B628" s="33"/>
      <c r="C628" s="33"/>
      <c r="D628" s="33"/>
      <c r="E628" s="97"/>
    </row>
    <row r="629" spans="2:5" x14ac:dyDescent="0.35">
      <c r="B629" s="33"/>
      <c r="C629" s="33"/>
      <c r="D629" s="33"/>
      <c r="E629" s="97"/>
    </row>
    <row r="630" spans="2:5" x14ac:dyDescent="0.35">
      <c r="B630" s="33"/>
      <c r="C630" s="33"/>
      <c r="D630" s="33"/>
      <c r="E630" s="97"/>
    </row>
    <row r="631" spans="2:5" x14ac:dyDescent="0.35">
      <c r="B631" s="33"/>
      <c r="C631" s="33"/>
      <c r="D631" s="33"/>
      <c r="E631" s="97"/>
    </row>
    <row r="632" spans="2:5" x14ac:dyDescent="0.35">
      <c r="B632" s="33"/>
      <c r="C632" s="33"/>
      <c r="D632" s="33"/>
      <c r="E632" s="97"/>
    </row>
    <row r="633" spans="2:5" x14ac:dyDescent="0.35">
      <c r="B633" s="33"/>
      <c r="C633" s="33"/>
      <c r="D633" s="33"/>
      <c r="E633" s="97"/>
    </row>
    <row r="634" spans="2:5" x14ac:dyDescent="0.35">
      <c r="B634" s="33"/>
      <c r="C634" s="33"/>
      <c r="D634" s="33"/>
      <c r="E634" s="97"/>
    </row>
    <row r="635" spans="2:5" x14ac:dyDescent="0.35">
      <c r="B635" s="33"/>
      <c r="C635" s="33"/>
      <c r="D635" s="33"/>
      <c r="E635" s="97"/>
    </row>
    <row r="636" spans="2:5" x14ac:dyDescent="0.35">
      <c r="B636" s="33"/>
      <c r="C636" s="33"/>
      <c r="D636" s="33"/>
      <c r="E636" s="97"/>
    </row>
    <row r="637" spans="2:5" x14ac:dyDescent="0.35">
      <c r="B637" s="33"/>
      <c r="C637" s="33"/>
      <c r="D637" s="33"/>
      <c r="E637" s="97"/>
    </row>
    <row r="638" spans="2:5" x14ac:dyDescent="0.35">
      <c r="B638" s="33"/>
      <c r="C638" s="33"/>
      <c r="D638" s="33"/>
      <c r="E638" s="97"/>
    </row>
    <row r="639" spans="2:5" x14ac:dyDescent="0.35">
      <c r="B639" s="33"/>
      <c r="C639" s="33"/>
      <c r="D639" s="33"/>
      <c r="E639" s="97"/>
    </row>
    <row r="640" spans="2:5" x14ac:dyDescent="0.35">
      <c r="B640" s="33"/>
      <c r="C640" s="33"/>
      <c r="D640" s="33"/>
      <c r="E640" s="97"/>
    </row>
    <row r="641" spans="2:5" x14ac:dyDescent="0.35">
      <c r="B641" s="33"/>
      <c r="C641" s="33"/>
      <c r="D641" s="33"/>
      <c r="E641" s="97"/>
    </row>
    <row r="642" spans="2:5" x14ac:dyDescent="0.35">
      <c r="B642" s="33"/>
      <c r="C642" s="33"/>
      <c r="D642" s="33"/>
      <c r="E642" s="97"/>
    </row>
    <row r="643" spans="2:5" x14ac:dyDescent="0.35">
      <c r="B643" s="33"/>
      <c r="C643" s="33"/>
      <c r="D643" s="33"/>
      <c r="E643" s="97"/>
    </row>
    <row r="644" spans="2:5" x14ac:dyDescent="0.35">
      <c r="B644" s="33"/>
      <c r="C644" s="33"/>
      <c r="D644" s="33"/>
      <c r="E644" s="97"/>
    </row>
    <row r="645" spans="2:5" x14ac:dyDescent="0.35">
      <c r="B645" s="33"/>
      <c r="C645" s="33"/>
      <c r="D645" s="33"/>
      <c r="E645" s="97"/>
    </row>
    <row r="646" spans="2:5" x14ac:dyDescent="0.35">
      <c r="B646" s="33"/>
      <c r="C646" s="33"/>
      <c r="D646" s="33"/>
      <c r="E646" s="97"/>
    </row>
    <row r="647" spans="2:5" x14ac:dyDescent="0.35">
      <c r="B647" s="33"/>
      <c r="C647" s="33"/>
      <c r="D647" s="33"/>
      <c r="E647" s="97"/>
    </row>
    <row r="648" spans="2:5" x14ac:dyDescent="0.35">
      <c r="B648" s="33"/>
      <c r="C648" s="33"/>
      <c r="D648" s="33"/>
      <c r="E648" s="97"/>
    </row>
    <row r="649" spans="2:5" x14ac:dyDescent="0.35">
      <c r="B649" s="33"/>
      <c r="C649" s="33"/>
      <c r="D649" s="33"/>
      <c r="E649" s="97"/>
    </row>
    <row r="650" spans="2:5" x14ac:dyDescent="0.35">
      <c r="B650" s="33"/>
      <c r="C650" s="33"/>
      <c r="D650" s="33"/>
      <c r="E650" s="97"/>
    </row>
    <row r="651" spans="2:5" x14ac:dyDescent="0.35">
      <c r="B651" s="33"/>
      <c r="C651" s="33"/>
      <c r="D651" s="33"/>
      <c r="E651" s="97"/>
    </row>
    <row r="652" spans="2:5" x14ac:dyDescent="0.35">
      <c r="B652" s="33"/>
      <c r="C652" s="33"/>
      <c r="D652" s="33"/>
      <c r="E652" s="97"/>
    </row>
    <row r="653" spans="2:5" x14ac:dyDescent="0.35">
      <c r="B653" s="33"/>
      <c r="C653" s="33"/>
      <c r="D653" s="33"/>
      <c r="E653" s="97"/>
    </row>
    <row r="654" spans="2:5" x14ac:dyDescent="0.35">
      <c r="B654" s="33"/>
      <c r="C654" s="33"/>
      <c r="D654" s="33"/>
      <c r="E654" s="97"/>
    </row>
    <row r="655" spans="2:5" x14ac:dyDescent="0.35">
      <c r="B655" s="33"/>
      <c r="C655" s="33"/>
      <c r="D655" s="33"/>
      <c r="E655" s="97"/>
    </row>
    <row r="656" spans="2:5" x14ac:dyDescent="0.35">
      <c r="B656" s="33"/>
      <c r="C656" s="33"/>
      <c r="D656" s="33"/>
      <c r="E656" s="97"/>
    </row>
    <row r="657" spans="2:5" x14ac:dyDescent="0.35">
      <c r="B657" s="33"/>
      <c r="C657" s="33"/>
      <c r="D657" s="33"/>
      <c r="E657" s="97"/>
    </row>
    <row r="658" spans="2:5" x14ac:dyDescent="0.35">
      <c r="B658" s="33"/>
      <c r="C658" s="33"/>
      <c r="D658" s="33"/>
      <c r="E658" s="97"/>
    </row>
    <row r="659" spans="2:5" x14ac:dyDescent="0.35">
      <c r="B659" s="33"/>
      <c r="C659" s="33"/>
      <c r="D659" s="33"/>
      <c r="E659" s="97"/>
    </row>
    <row r="660" spans="2:5" x14ac:dyDescent="0.35">
      <c r="B660" s="33"/>
      <c r="C660" s="33"/>
      <c r="D660" s="33"/>
      <c r="E660" s="97"/>
    </row>
    <row r="661" spans="2:5" x14ac:dyDescent="0.35">
      <c r="B661" s="33"/>
      <c r="C661" s="33"/>
      <c r="D661" s="33"/>
      <c r="E661" s="97"/>
    </row>
    <row r="662" spans="2:5" x14ac:dyDescent="0.35">
      <c r="B662" s="33"/>
      <c r="C662" s="33"/>
      <c r="D662" s="33"/>
      <c r="E662" s="97"/>
    </row>
    <row r="663" spans="2:5" x14ac:dyDescent="0.35">
      <c r="B663" s="33"/>
      <c r="C663" s="33"/>
      <c r="D663" s="33"/>
      <c r="E663" s="97"/>
    </row>
    <row r="664" spans="2:5" x14ac:dyDescent="0.35">
      <c r="B664" s="33"/>
      <c r="C664" s="33"/>
      <c r="D664" s="33"/>
      <c r="E664" s="97"/>
    </row>
    <row r="665" spans="2:5" x14ac:dyDescent="0.35">
      <c r="B665" s="33"/>
      <c r="C665" s="33"/>
      <c r="D665" s="33"/>
      <c r="E665" s="97"/>
    </row>
    <row r="666" spans="2:5" x14ac:dyDescent="0.35">
      <c r="B666" s="33"/>
      <c r="C666" s="33"/>
      <c r="D666" s="33"/>
      <c r="E666" s="97"/>
    </row>
    <row r="667" spans="2:5" x14ac:dyDescent="0.35">
      <c r="B667" s="33"/>
      <c r="C667" s="33"/>
      <c r="D667" s="33"/>
      <c r="E667" s="97"/>
    </row>
    <row r="668" spans="2:5" x14ac:dyDescent="0.35">
      <c r="B668" s="33"/>
      <c r="C668" s="33"/>
      <c r="D668" s="33"/>
      <c r="E668" s="97"/>
    </row>
    <row r="669" spans="2:5" x14ac:dyDescent="0.35">
      <c r="B669" s="33"/>
      <c r="C669" s="33"/>
      <c r="D669" s="33"/>
      <c r="E669" s="97"/>
    </row>
    <row r="670" spans="2:5" x14ac:dyDescent="0.35">
      <c r="B670" s="33"/>
      <c r="C670" s="33"/>
      <c r="D670" s="33"/>
      <c r="E670" s="97"/>
    </row>
    <row r="671" spans="2:5" x14ac:dyDescent="0.35">
      <c r="B671" s="33"/>
      <c r="C671" s="33"/>
      <c r="D671" s="33"/>
      <c r="E671" s="97"/>
    </row>
    <row r="672" spans="2:5" x14ac:dyDescent="0.35">
      <c r="B672" s="33"/>
      <c r="C672" s="33"/>
      <c r="D672" s="33"/>
      <c r="E672" s="97"/>
    </row>
    <row r="673" spans="2:5" x14ac:dyDescent="0.35">
      <c r="B673" s="33"/>
      <c r="C673" s="33"/>
      <c r="D673" s="33"/>
      <c r="E673" s="97"/>
    </row>
  </sheetData>
  <sheetProtection sheet="1" objects="1" scenarios="1"/>
  <autoFilter ref="A14:E673" xr:uid="{00000000-0009-0000-0000-00000800000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14"/>
  <sheetViews>
    <sheetView topLeftCell="A3" workbookViewId="0">
      <selection activeCell="B30" sqref="B30"/>
    </sheetView>
  </sheetViews>
  <sheetFormatPr defaultColWidth="8.81640625" defaultRowHeight="12.5" x14ac:dyDescent="0.25"/>
  <cols>
    <col min="1" max="1" width="21.54296875" customWidth="1"/>
    <col min="2" max="2" width="47.1796875" customWidth="1"/>
    <col min="3" max="3" width="44.453125" bestFit="1" customWidth="1"/>
  </cols>
  <sheetData>
    <row r="1" spans="1:3" hidden="1" x14ac:dyDescent="0.25">
      <c r="A1" t="s">
        <v>413</v>
      </c>
      <c r="B1" s="26"/>
      <c r="C1" s="26"/>
    </row>
    <row r="2" spans="1:3" hidden="1" x14ac:dyDescent="0.25">
      <c r="A2" t="s">
        <v>414</v>
      </c>
      <c r="B2" s="26"/>
      <c r="C2" s="26"/>
    </row>
    <row r="3" spans="1:3" x14ac:dyDescent="0.25">
      <c r="B3" s="26"/>
      <c r="C3" s="26"/>
    </row>
    <row r="4" spans="1:3" hidden="1" x14ac:dyDescent="0.25">
      <c r="A4" t="s">
        <v>415</v>
      </c>
      <c r="B4" s="26" t="s">
        <v>416</v>
      </c>
      <c r="C4" s="26" t="s">
        <v>417</v>
      </c>
    </row>
    <row r="5" spans="1:3" x14ac:dyDescent="0.25">
      <c r="B5" s="25" t="s">
        <v>4279</v>
      </c>
      <c r="C5" s="26"/>
    </row>
    <row r="6" spans="1:3" x14ac:dyDescent="0.25">
      <c r="A6" t="s">
        <v>327</v>
      </c>
      <c r="B6" s="25" t="s">
        <v>418</v>
      </c>
      <c r="C6" s="26"/>
    </row>
    <row r="7" spans="1:3" x14ac:dyDescent="0.25">
      <c r="A7" t="s">
        <v>327</v>
      </c>
      <c r="B7" s="25" t="s">
        <v>419</v>
      </c>
      <c r="C7" s="26"/>
    </row>
    <row r="8" spans="1:3" x14ac:dyDescent="0.25">
      <c r="A8" t="s">
        <v>327</v>
      </c>
      <c r="B8" s="25" t="s">
        <v>360</v>
      </c>
      <c r="C8" s="26"/>
    </row>
    <row r="9" spans="1:3" x14ac:dyDescent="0.25">
      <c r="A9" t="s">
        <v>327</v>
      </c>
      <c r="B9" s="25" t="s">
        <v>361</v>
      </c>
      <c r="C9" s="26"/>
    </row>
    <row r="10" spans="1:3" x14ac:dyDescent="0.25">
      <c r="A10" t="s">
        <v>327</v>
      </c>
      <c r="B10" s="25" t="s">
        <v>420</v>
      </c>
      <c r="C10" s="26"/>
    </row>
    <row r="11" spans="1:3" x14ac:dyDescent="0.25">
      <c r="A11" t="s">
        <v>327</v>
      </c>
      <c r="B11" s="25" t="s">
        <v>363</v>
      </c>
      <c r="C11" s="26"/>
    </row>
    <row r="12" spans="1:3" x14ac:dyDescent="0.25">
      <c r="A12" t="s">
        <v>327</v>
      </c>
      <c r="B12" s="25" t="s">
        <v>364</v>
      </c>
      <c r="C12" s="26"/>
    </row>
    <row r="13" spans="1:3" x14ac:dyDescent="0.25">
      <c r="A13" t="s">
        <v>327</v>
      </c>
      <c r="B13" s="25" t="s">
        <v>365</v>
      </c>
      <c r="C13" s="26"/>
    </row>
    <row r="14" spans="1:3" x14ac:dyDescent="0.25">
      <c r="A14" t="s">
        <v>327</v>
      </c>
      <c r="B14" s="25"/>
      <c r="C14" s="26"/>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1"/>
  <sheetViews>
    <sheetView topLeftCell="A28" workbookViewId="0">
      <selection activeCell="C43" sqref="C43"/>
    </sheetView>
  </sheetViews>
  <sheetFormatPr defaultColWidth="8.81640625" defaultRowHeight="12.5" x14ac:dyDescent="0.25"/>
  <cols>
    <col min="1" max="1" width="54.54296875" bestFit="1" customWidth="1"/>
  </cols>
  <sheetData>
    <row r="1" spans="1:2" x14ac:dyDescent="0.25">
      <c r="A1" s="26"/>
    </row>
    <row r="2" spans="1:2" x14ac:dyDescent="0.25">
      <c r="A2" s="26"/>
    </row>
    <row r="3" spans="1:2" x14ac:dyDescent="0.25">
      <c r="A3" s="26"/>
    </row>
    <row r="4" spans="1:2" x14ac:dyDescent="0.25">
      <c r="A4" s="26"/>
    </row>
    <row r="5" spans="1:2" x14ac:dyDescent="0.25">
      <c r="A5" s="25" t="s">
        <v>183</v>
      </c>
      <c r="B5" t="s">
        <v>421</v>
      </c>
    </row>
    <row r="6" spans="1:2" x14ac:dyDescent="0.25">
      <c r="A6" t="s">
        <v>366</v>
      </c>
      <c r="B6" t="s">
        <v>347</v>
      </c>
    </row>
    <row r="7" spans="1:2" x14ac:dyDescent="0.25">
      <c r="A7" t="s">
        <v>367</v>
      </c>
      <c r="B7" t="s">
        <v>422</v>
      </c>
    </row>
    <row r="8" spans="1:2" x14ac:dyDescent="0.25">
      <c r="A8" t="s">
        <v>368</v>
      </c>
      <c r="B8" t="s">
        <v>422</v>
      </c>
    </row>
    <row r="9" spans="1:2" x14ac:dyDescent="0.25">
      <c r="A9" t="s">
        <v>369</v>
      </c>
      <c r="B9" t="s">
        <v>422</v>
      </c>
    </row>
    <row r="10" spans="1:2" x14ac:dyDescent="0.25">
      <c r="A10" t="s">
        <v>370</v>
      </c>
      <c r="B10" t="s">
        <v>422</v>
      </c>
    </row>
    <row r="11" spans="1:2" x14ac:dyDescent="0.25">
      <c r="A11" t="s">
        <v>371</v>
      </c>
      <c r="B11" t="s">
        <v>422</v>
      </c>
    </row>
    <row r="12" spans="1:2" x14ac:dyDescent="0.25">
      <c r="A12" t="s">
        <v>372</v>
      </c>
      <c r="B12" t="s">
        <v>422</v>
      </c>
    </row>
    <row r="13" spans="1:2" x14ac:dyDescent="0.25">
      <c r="A13" t="s">
        <v>373</v>
      </c>
      <c r="B13" t="s">
        <v>344</v>
      </c>
    </row>
    <row r="14" spans="1:2" x14ac:dyDescent="0.25">
      <c r="A14" t="s">
        <v>374</v>
      </c>
      <c r="B14" t="s">
        <v>344</v>
      </c>
    </row>
    <row r="15" spans="1:2" x14ac:dyDescent="0.25">
      <c r="A15" t="s">
        <v>375</v>
      </c>
      <c r="B15" t="s">
        <v>344</v>
      </c>
    </row>
    <row r="16" spans="1:2" x14ac:dyDescent="0.25">
      <c r="A16" t="s">
        <v>376</v>
      </c>
      <c r="B16" t="s">
        <v>344</v>
      </c>
    </row>
    <row r="17" spans="1:2" x14ac:dyDescent="0.25">
      <c r="A17" t="s">
        <v>377</v>
      </c>
      <c r="B17" t="s">
        <v>344</v>
      </c>
    </row>
    <row r="18" spans="1:2" x14ac:dyDescent="0.25">
      <c r="A18" t="s">
        <v>378</v>
      </c>
      <c r="B18" t="s">
        <v>344</v>
      </c>
    </row>
    <row r="19" spans="1:2" x14ac:dyDescent="0.25">
      <c r="A19" t="s">
        <v>379</v>
      </c>
      <c r="B19" t="s">
        <v>344</v>
      </c>
    </row>
    <row r="20" spans="1:2" x14ac:dyDescent="0.25">
      <c r="A20" t="s">
        <v>380</v>
      </c>
      <c r="B20" t="s">
        <v>344</v>
      </c>
    </row>
    <row r="21" spans="1:2" x14ac:dyDescent="0.25">
      <c r="A21" t="s">
        <v>381</v>
      </c>
      <c r="B21" t="s">
        <v>344</v>
      </c>
    </row>
    <row r="22" spans="1:2" x14ac:dyDescent="0.25">
      <c r="A22" t="s">
        <v>382</v>
      </c>
      <c r="B22" t="s">
        <v>344</v>
      </c>
    </row>
    <row r="23" spans="1:2" x14ac:dyDescent="0.25">
      <c r="A23" t="s">
        <v>385</v>
      </c>
      <c r="B23" t="s">
        <v>342</v>
      </c>
    </row>
    <row r="24" spans="1:2" x14ac:dyDescent="0.25">
      <c r="A24" t="s">
        <v>423</v>
      </c>
      <c r="B24" t="s">
        <v>342</v>
      </c>
    </row>
    <row r="25" spans="1:2" x14ac:dyDescent="0.25">
      <c r="A25" t="s">
        <v>383</v>
      </c>
      <c r="B25" t="s">
        <v>342</v>
      </c>
    </row>
    <row r="26" spans="1:2" x14ac:dyDescent="0.25">
      <c r="A26" t="s">
        <v>384</v>
      </c>
      <c r="B26" t="s">
        <v>342</v>
      </c>
    </row>
    <row r="27" spans="1:2" x14ac:dyDescent="0.25">
      <c r="A27" t="s">
        <v>386</v>
      </c>
      <c r="B27" t="s">
        <v>342</v>
      </c>
    </row>
    <row r="28" spans="1:2" x14ac:dyDescent="0.25">
      <c r="A28" t="s">
        <v>387</v>
      </c>
      <c r="B28" t="s">
        <v>342</v>
      </c>
    </row>
    <row r="29" spans="1:2" x14ac:dyDescent="0.25">
      <c r="A29" t="s">
        <v>388</v>
      </c>
      <c r="B29" t="s">
        <v>342</v>
      </c>
    </row>
    <row r="30" spans="1:2" x14ac:dyDescent="0.25">
      <c r="A30" t="s">
        <v>389</v>
      </c>
      <c r="B30" t="s">
        <v>342</v>
      </c>
    </row>
    <row r="31" spans="1:2" x14ac:dyDescent="0.25">
      <c r="A31" t="s">
        <v>390</v>
      </c>
      <c r="B31" t="s">
        <v>342</v>
      </c>
    </row>
    <row r="32" spans="1:2" x14ac:dyDescent="0.25">
      <c r="A32" t="s">
        <v>398</v>
      </c>
      <c r="B32" t="s">
        <v>424</v>
      </c>
    </row>
    <row r="33" spans="1:2" x14ac:dyDescent="0.25">
      <c r="A33" t="s">
        <v>399</v>
      </c>
      <c r="B33" t="s">
        <v>424</v>
      </c>
    </row>
    <row r="34" spans="1:2" x14ac:dyDescent="0.25">
      <c r="A34" t="s">
        <v>400</v>
      </c>
      <c r="B34" t="s">
        <v>424</v>
      </c>
    </row>
    <row r="35" spans="1:2" x14ac:dyDescent="0.25">
      <c r="A35" t="s">
        <v>401</v>
      </c>
      <c r="B35" t="s">
        <v>424</v>
      </c>
    </row>
    <row r="36" spans="1:2" x14ac:dyDescent="0.25">
      <c r="A36" t="s">
        <v>402</v>
      </c>
      <c r="B36" t="s">
        <v>424</v>
      </c>
    </row>
    <row r="37" spans="1:2" x14ac:dyDescent="0.25">
      <c r="A37" t="s">
        <v>403</v>
      </c>
      <c r="B37" t="s">
        <v>424</v>
      </c>
    </row>
    <row r="38" spans="1:2" x14ac:dyDescent="0.25">
      <c r="A38" s="109" t="s">
        <v>425</v>
      </c>
      <c r="B38" t="s">
        <v>346</v>
      </c>
    </row>
    <row r="39" spans="1:2" x14ac:dyDescent="0.25">
      <c r="A39" s="109" t="s">
        <v>391</v>
      </c>
      <c r="B39" t="s">
        <v>346</v>
      </c>
    </row>
    <row r="40" spans="1:2" x14ac:dyDescent="0.25">
      <c r="A40" s="108" t="s">
        <v>392</v>
      </c>
      <c r="B40" t="s">
        <v>346</v>
      </c>
    </row>
    <row r="41" spans="1:2" x14ac:dyDescent="0.25">
      <c r="A41" s="109" t="s">
        <v>393</v>
      </c>
      <c r="B41" t="s">
        <v>346</v>
      </c>
    </row>
    <row r="42" spans="1:2" x14ac:dyDescent="0.25">
      <c r="A42" s="109" t="s">
        <v>394</v>
      </c>
      <c r="B42" t="s">
        <v>346</v>
      </c>
    </row>
    <row r="43" spans="1:2" x14ac:dyDescent="0.25">
      <c r="A43" s="109" t="s">
        <v>395</v>
      </c>
      <c r="B43" t="s">
        <v>346</v>
      </c>
    </row>
    <row r="44" spans="1:2" x14ac:dyDescent="0.25">
      <c r="A44" s="109" t="s">
        <v>396</v>
      </c>
      <c r="B44" t="s">
        <v>346</v>
      </c>
    </row>
    <row r="45" spans="1:2" x14ac:dyDescent="0.25">
      <c r="A45" s="109" t="s">
        <v>397</v>
      </c>
      <c r="B45" t="s">
        <v>346</v>
      </c>
    </row>
    <row r="46" spans="1:2" x14ac:dyDescent="0.25">
      <c r="A46" t="s">
        <v>404</v>
      </c>
      <c r="B46" t="s">
        <v>345</v>
      </c>
    </row>
    <row r="47" spans="1:2" x14ac:dyDescent="0.25">
      <c r="A47" t="s">
        <v>405</v>
      </c>
      <c r="B47" t="s">
        <v>345</v>
      </c>
    </row>
    <row r="48" spans="1:2" x14ac:dyDescent="0.25">
      <c r="A48" t="s">
        <v>406</v>
      </c>
      <c r="B48" t="s">
        <v>345</v>
      </c>
    </row>
    <row r="49" spans="1:2" x14ac:dyDescent="0.25">
      <c r="A49" t="s">
        <v>407</v>
      </c>
      <c r="B49" t="s">
        <v>345</v>
      </c>
    </row>
    <row r="50" spans="1:2" x14ac:dyDescent="0.25">
      <c r="A50" t="s">
        <v>408</v>
      </c>
      <c r="B50" t="s">
        <v>345</v>
      </c>
    </row>
    <row r="51" spans="1:2" x14ac:dyDescent="0.25">
      <c r="A51" t="s">
        <v>409</v>
      </c>
      <c r="B51" t="s">
        <v>345</v>
      </c>
    </row>
    <row r="52" spans="1:2" x14ac:dyDescent="0.25">
      <c r="A52" t="s">
        <v>411</v>
      </c>
      <c r="B52" t="s">
        <v>345</v>
      </c>
    </row>
    <row r="53" spans="1:2" x14ac:dyDescent="0.25">
      <c r="A53" t="s">
        <v>412</v>
      </c>
      <c r="B53" t="s">
        <v>345</v>
      </c>
    </row>
    <row r="54" spans="1:2" x14ac:dyDescent="0.25">
      <c r="A54" t="s">
        <v>410</v>
      </c>
      <c r="B54" t="s">
        <v>345</v>
      </c>
    </row>
    <row r="55" spans="1:2" x14ac:dyDescent="0.25">
      <c r="A55" s="26"/>
    </row>
    <row r="56" spans="1:2" x14ac:dyDescent="0.25">
      <c r="A56" s="26"/>
    </row>
    <row r="57" spans="1:2" x14ac:dyDescent="0.25">
      <c r="A57" s="26"/>
    </row>
    <row r="58" spans="1:2" x14ac:dyDescent="0.25">
      <c r="A58" s="26"/>
    </row>
    <row r="59" spans="1:2" x14ac:dyDescent="0.25">
      <c r="A59" s="26"/>
    </row>
    <row r="60" spans="1:2" x14ac:dyDescent="0.25">
      <c r="A60" s="26"/>
    </row>
    <row r="61" spans="1:2" x14ac:dyDescent="0.25">
      <c r="A61" s="26"/>
    </row>
    <row r="62" spans="1:2" x14ac:dyDescent="0.25">
      <c r="A62" s="26"/>
    </row>
    <row r="63" spans="1:2" x14ac:dyDescent="0.25">
      <c r="A63" s="26"/>
    </row>
    <row r="64" spans="1:2"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9"/>
  <sheetViews>
    <sheetView workbookViewId="0">
      <selection activeCell="H13" sqref="H13"/>
    </sheetView>
  </sheetViews>
  <sheetFormatPr defaultRowHeight="12.5" x14ac:dyDescent="0.25"/>
  <cols>
    <col min="2" max="2" width="9.54296875" bestFit="1" customWidth="1"/>
    <col min="3" max="3" width="18.54296875" bestFit="1" customWidth="1"/>
  </cols>
  <sheetData>
    <row r="2" spans="2:3" x14ac:dyDescent="0.25">
      <c r="B2" t="s">
        <v>421</v>
      </c>
      <c r="C2" t="s">
        <v>421</v>
      </c>
    </row>
    <row r="3" spans="2:3" x14ac:dyDescent="0.25">
      <c r="B3" t="s">
        <v>342</v>
      </c>
      <c r="C3" t="s">
        <v>426</v>
      </c>
    </row>
    <row r="4" spans="2:3" x14ac:dyDescent="0.25">
      <c r="B4" t="s">
        <v>422</v>
      </c>
      <c r="C4" t="s">
        <v>427</v>
      </c>
    </row>
    <row r="5" spans="2:3" x14ac:dyDescent="0.25">
      <c r="B5" t="s">
        <v>346</v>
      </c>
      <c r="C5" t="s">
        <v>428</v>
      </c>
    </row>
    <row r="6" spans="2:3" x14ac:dyDescent="0.25">
      <c r="B6" t="s">
        <v>347</v>
      </c>
      <c r="C6" t="s">
        <v>429</v>
      </c>
    </row>
    <row r="7" spans="2:3" x14ac:dyDescent="0.25">
      <c r="B7" t="s">
        <v>424</v>
      </c>
      <c r="C7" t="s">
        <v>430</v>
      </c>
    </row>
    <row r="8" spans="2:3" x14ac:dyDescent="0.25">
      <c r="B8" t="s">
        <v>344</v>
      </c>
      <c r="C8" t="s">
        <v>431</v>
      </c>
    </row>
    <row r="9" spans="2:3" x14ac:dyDescent="0.25">
      <c r="B9" t="s">
        <v>345</v>
      </c>
      <c r="C9" t="s">
        <v>432</v>
      </c>
    </row>
  </sheetData>
  <sheetProtection sheet="1" objects="1" scenarios="1"/>
  <hyperlinks>
    <hyperlink ref="C9" r:id="rId1" display="avtal@itm.kth.se" xr:uid="{00000000-0004-0000-13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8"/>
  <sheetViews>
    <sheetView workbookViewId="0"/>
  </sheetViews>
  <sheetFormatPr defaultColWidth="8.81640625" defaultRowHeight="12.5" x14ac:dyDescent="0.25"/>
  <cols>
    <col min="1" max="1" width="84.81640625" customWidth="1"/>
  </cols>
  <sheetData>
    <row r="1" spans="1:2" x14ac:dyDescent="0.25">
      <c r="B1" t="s">
        <v>65</v>
      </c>
    </row>
    <row r="2" spans="1:2" x14ac:dyDescent="0.25">
      <c r="A2" t="s">
        <v>433</v>
      </c>
    </row>
    <row r="3" spans="1:2" x14ac:dyDescent="0.25">
      <c r="A3" s="95" t="s">
        <v>426</v>
      </c>
    </row>
    <row r="4" spans="1:2" x14ac:dyDescent="0.25">
      <c r="A4" s="96" t="s">
        <v>428</v>
      </c>
    </row>
    <row r="5" spans="1:2" x14ac:dyDescent="0.25">
      <c r="A5" s="96" t="s">
        <v>427</v>
      </c>
    </row>
    <row r="6" spans="1:2" x14ac:dyDescent="0.25">
      <c r="A6" s="96" t="s">
        <v>430</v>
      </c>
    </row>
    <row r="7" spans="1:2" x14ac:dyDescent="0.25">
      <c r="A7" s="96" t="s">
        <v>431</v>
      </c>
    </row>
    <row r="8" spans="1:2" x14ac:dyDescent="0.25">
      <c r="A8" s="96" t="s">
        <v>432</v>
      </c>
    </row>
  </sheetData>
  <sheetProtection sheet="1" objects="1" scenarios="1"/>
  <hyperlinks>
    <hyperlink ref="A4" r:id="rId1" xr:uid="{00000000-0004-0000-1400-000000000000}"/>
    <hyperlink ref="A5" r:id="rId2" xr:uid="{00000000-0004-0000-1400-000001000000}"/>
    <hyperlink ref="A6" r:id="rId3" xr:uid="{00000000-0004-0000-1400-000002000000}"/>
    <hyperlink ref="A7" r:id="rId4" xr:uid="{00000000-0004-0000-1400-000003000000}"/>
    <hyperlink ref="A8" r:id="rId5" xr:uid="{00000000-0004-0000-1400-000004000000}"/>
    <hyperlink ref="A3" r:id="rId6" display="mailto:avtal-egi@itm.kth.se" xr:uid="{00000000-0004-0000-1400-000005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2.5" x14ac:dyDescent="0.25"/>
  <cols>
    <col min="1" max="1" width="8.81640625" style="26"/>
    <col min="2" max="2" width="31.453125" style="26" bestFit="1" customWidth="1"/>
  </cols>
  <sheetData>
    <row r="3" spans="1:2" x14ac:dyDescent="0.25">
      <c r="A3" s="26">
        <v>1</v>
      </c>
      <c r="B3" s="26" t="s">
        <v>434</v>
      </c>
    </row>
    <row r="4" spans="1:2" x14ac:dyDescent="0.25">
      <c r="A4" s="26">
        <v>2</v>
      </c>
      <c r="B4" s="26" t="s">
        <v>435</v>
      </c>
    </row>
    <row r="5" spans="1:2" x14ac:dyDescent="0.25">
      <c r="A5" s="26">
        <v>3</v>
      </c>
      <c r="B5" s="26" t="s">
        <v>436</v>
      </c>
    </row>
    <row r="6" spans="1:2" x14ac:dyDescent="0.25">
      <c r="A6" s="26">
        <v>4</v>
      </c>
      <c r="B6" s="26" t="s">
        <v>437</v>
      </c>
    </row>
    <row r="7" spans="1:2" x14ac:dyDescent="0.25">
      <c r="A7" s="26">
        <v>5</v>
      </c>
      <c r="B7" s="26" t="s">
        <v>438</v>
      </c>
    </row>
    <row r="8" spans="1:2" x14ac:dyDescent="0.25">
      <c r="A8" s="26">
        <v>6</v>
      </c>
      <c r="B8" s="26" t="s">
        <v>439</v>
      </c>
    </row>
    <row r="9" spans="1:2" x14ac:dyDescent="0.25">
      <c r="A9" s="26">
        <v>10</v>
      </c>
      <c r="B9" s="26" t="s">
        <v>440</v>
      </c>
    </row>
    <row r="10" spans="1:2" x14ac:dyDescent="0.25">
      <c r="A10" s="26">
        <v>11</v>
      </c>
      <c r="B10" s="26" t="s">
        <v>441</v>
      </c>
    </row>
    <row r="11" spans="1:2" x14ac:dyDescent="0.25">
      <c r="A11" s="26">
        <v>12</v>
      </c>
      <c r="B11" s="26" t="s">
        <v>442</v>
      </c>
    </row>
    <row r="12" spans="1:2" x14ac:dyDescent="0.25">
      <c r="A12" s="26">
        <v>13</v>
      </c>
      <c r="B12" s="26" t="s">
        <v>443</v>
      </c>
    </row>
    <row r="13" spans="1:2" x14ac:dyDescent="0.25">
      <c r="A13" s="26">
        <v>14</v>
      </c>
      <c r="B13" s="26" t="s">
        <v>444</v>
      </c>
    </row>
    <row r="14" spans="1:2" x14ac:dyDescent="0.25">
      <c r="A14" s="26">
        <v>15</v>
      </c>
      <c r="B14" s="26" t="s">
        <v>445</v>
      </c>
    </row>
    <row r="15" spans="1:2" x14ac:dyDescent="0.25">
      <c r="A15" s="26">
        <v>20</v>
      </c>
      <c r="B15" s="26" t="s">
        <v>446</v>
      </c>
    </row>
    <row r="16" spans="1:2" x14ac:dyDescent="0.25">
      <c r="A16" s="26">
        <v>21</v>
      </c>
      <c r="B16" s="26" t="s">
        <v>447</v>
      </c>
    </row>
    <row r="17" spans="1:2" x14ac:dyDescent="0.25">
      <c r="A17" s="26">
        <v>22</v>
      </c>
      <c r="B17" s="26" t="s">
        <v>448</v>
      </c>
    </row>
    <row r="18" spans="1:2" x14ac:dyDescent="0.25">
      <c r="A18" s="26">
        <v>23</v>
      </c>
      <c r="B18" s="26" t="s">
        <v>449</v>
      </c>
    </row>
    <row r="19" spans="1:2" x14ac:dyDescent="0.25">
      <c r="A19" s="26">
        <v>39</v>
      </c>
      <c r="B19" s="26" t="s">
        <v>450</v>
      </c>
    </row>
    <row r="20" spans="1:2" x14ac:dyDescent="0.25">
      <c r="A20" s="26">
        <v>40</v>
      </c>
      <c r="B20" s="26" t="s">
        <v>451</v>
      </c>
    </row>
    <row r="21" spans="1:2" x14ac:dyDescent="0.25">
      <c r="A21" s="26">
        <v>41</v>
      </c>
      <c r="B21" s="26" t="s">
        <v>452</v>
      </c>
    </row>
    <row r="22" spans="1:2" x14ac:dyDescent="0.25">
      <c r="A22" s="26">
        <v>50</v>
      </c>
      <c r="B22" s="26" t="s">
        <v>453</v>
      </c>
    </row>
    <row r="23" spans="1:2" x14ac:dyDescent="0.25">
      <c r="A23" s="26">
        <v>51</v>
      </c>
      <c r="B23" s="26" t="s">
        <v>454</v>
      </c>
    </row>
    <row r="24" spans="1:2" x14ac:dyDescent="0.25">
      <c r="A24" s="26">
        <v>52</v>
      </c>
      <c r="B24" s="26" t="s">
        <v>455</v>
      </c>
    </row>
    <row r="25" spans="1:2" x14ac:dyDescent="0.25">
      <c r="A25" s="26">
        <v>60</v>
      </c>
      <c r="B25" s="26" t="s">
        <v>456</v>
      </c>
    </row>
    <row r="26" spans="1:2" x14ac:dyDescent="0.25">
      <c r="A26" s="26">
        <v>70</v>
      </c>
      <c r="B26" s="26" t="s">
        <v>457</v>
      </c>
    </row>
    <row r="27" spans="1:2" x14ac:dyDescent="0.25">
      <c r="A27" s="26">
        <v>71</v>
      </c>
      <c r="B27" s="26" t="s">
        <v>458</v>
      </c>
    </row>
    <row r="28" spans="1:2" x14ac:dyDescent="0.25">
      <c r="A28" s="26">
        <v>7110</v>
      </c>
      <c r="B28" s="26" t="s">
        <v>459</v>
      </c>
    </row>
    <row r="29" spans="1:2" x14ac:dyDescent="0.25">
      <c r="A29" s="26">
        <v>7120</v>
      </c>
      <c r="B29" s="26" t="s">
        <v>460</v>
      </c>
    </row>
    <row r="30" spans="1:2" x14ac:dyDescent="0.25">
      <c r="A30" s="26">
        <v>7130</v>
      </c>
      <c r="B30" s="26" t="s">
        <v>461</v>
      </c>
    </row>
    <row r="31" spans="1:2" x14ac:dyDescent="0.25">
      <c r="A31" s="26">
        <v>75</v>
      </c>
      <c r="B31" s="26" t="s">
        <v>462</v>
      </c>
    </row>
    <row r="32" spans="1:2" x14ac:dyDescent="0.25">
      <c r="A32" s="26">
        <v>76</v>
      </c>
      <c r="B32" s="26" t="s">
        <v>463</v>
      </c>
    </row>
    <row r="33" spans="1:2" x14ac:dyDescent="0.25">
      <c r="A33" s="26">
        <v>80</v>
      </c>
      <c r="B33" s="26" t="s">
        <v>464</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465</v>
      </c>
      <c r="B53" s="26" t="s">
        <v>466</v>
      </c>
    </row>
    <row r="54" spans="1:2" x14ac:dyDescent="0.25">
      <c r="A54" s="26" t="s">
        <v>467</v>
      </c>
      <c r="B54" s="26" t="s">
        <v>468</v>
      </c>
    </row>
    <row r="55" spans="1:2" x14ac:dyDescent="0.25">
      <c r="A55" s="26" t="s">
        <v>469</v>
      </c>
      <c r="B55" s="26" t="s">
        <v>470</v>
      </c>
    </row>
    <row r="56" spans="1:2" x14ac:dyDescent="0.25">
      <c r="A56" s="26" t="s">
        <v>471</v>
      </c>
      <c r="B56" s="26" t="s">
        <v>472</v>
      </c>
    </row>
    <row r="57" spans="1:2" x14ac:dyDescent="0.25">
      <c r="A57" s="26" t="s">
        <v>473</v>
      </c>
      <c r="B57" s="26" t="s">
        <v>474</v>
      </c>
    </row>
    <row r="58" spans="1:2" x14ac:dyDescent="0.25">
      <c r="A58" s="26" t="s">
        <v>475</v>
      </c>
      <c r="B58" s="26" t="s">
        <v>476</v>
      </c>
    </row>
    <row r="59" spans="1:2" x14ac:dyDescent="0.25">
      <c r="A59" s="26" t="s">
        <v>477</v>
      </c>
      <c r="B59" s="26" t="s">
        <v>478</v>
      </c>
    </row>
    <row r="60" spans="1:2" x14ac:dyDescent="0.25">
      <c r="A60" s="26" t="s">
        <v>479</v>
      </c>
      <c r="B60" s="26" t="s">
        <v>480</v>
      </c>
    </row>
    <row r="61" spans="1:2" x14ac:dyDescent="0.25">
      <c r="A61" s="26" t="s">
        <v>481</v>
      </c>
      <c r="B61" s="26" t="s">
        <v>482</v>
      </c>
    </row>
    <row r="62" spans="1:2" x14ac:dyDescent="0.25">
      <c r="A62" s="26" t="s">
        <v>483</v>
      </c>
      <c r="B62" s="26" t="s">
        <v>484</v>
      </c>
    </row>
    <row r="63" spans="1:2" x14ac:dyDescent="0.25">
      <c r="A63" s="26" t="s">
        <v>485</v>
      </c>
      <c r="B63" s="26" t="s">
        <v>486</v>
      </c>
    </row>
    <row r="64" spans="1:2" x14ac:dyDescent="0.25">
      <c r="A64" s="26" t="s">
        <v>487</v>
      </c>
      <c r="B64" s="26" t="s">
        <v>488</v>
      </c>
    </row>
    <row r="65" spans="1:2" x14ac:dyDescent="0.25">
      <c r="A65" s="26" t="s">
        <v>489</v>
      </c>
      <c r="B65" s="26" t="s">
        <v>490</v>
      </c>
    </row>
    <row r="66" spans="1:2" x14ac:dyDescent="0.25">
      <c r="A66" s="26" t="s">
        <v>491</v>
      </c>
      <c r="B66" s="26" t="s">
        <v>492</v>
      </c>
    </row>
    <row r="67" spans="1:2" x14ac:dyDescent="0.25">
      <c r="A67" s="26" t="s">
        <v>493</v>
      </c>
      <c r="B67" s="26" t="s">
        <v>494</v>
      </c>
    </row>
    <row r="68" spans="1:2" x14ac:dyDescent="0.25">
      <c r="A68" s="26" t="s">
        <v>495</v>
      </c>
      <c r="B68" s="26" t="s">
        <v>496</v>
      </c>
    </row>
    <row r="69" spans="1:2" x14ac:dyDescent="0.25">
      <c r="A69" s="26" t="s">
        <v>497</v>
      </c>
      <c r="B69" s="26" t="s">
        <v>498</v>
      </c>
    </row>
    <row r="70" spans="1:2" x14ac:dyDescent="0.25">
      <c r="A70" s="26" t="s">
        <v>499</v>
      </c>
      <c r="B70" s="26" t="s">
        <v>500</v>
      </c>
    </row>
    <row r="71" spans="1:2" x14ac:dyDescent="0.25">
      <c r="A71" s="26" t="s">
        <v>501</v>
      </c>
      <c r="B71" s="26" t="s">
        <v>502</v>
      </c>
    </row>
    <row r="72" spans="1:2" x14ac:dyDescent="0.25">
      <c r="A72" s="26" t="s">
        <v>503</v>
      </c>
      <c r="B72" s="26" t="s">
        <v>504</v>
      </c>
    </row>
    <row r="73" spans="1:2" x14ac:dyDescent="0.25">
      <c r="A73" s="26" t="s">
        <v>505</v>
      </c>
      <c r="B73" s="26" t="s">
        <v>506</v>
      </c>
    </row>
    <row r="74" spans="1:2" x14ac:dyDescent="0.25">
      <c r="A74" s="26" t="s">
        <v>507</v>
      </c>
      <c r="B74" s="26" t="s">
        <v>508</v>
      </c>
    </row>
    <row r="75" spans="1:2" x14ac:dyDescent="0.25">
      <c r="A75" s="26" t="s">
        <v>509</v>
      </c>
      <c r="B75" s="26" t="s">
        <v>510</v>
      </c>
    </row>
    <row r="76" spans="1:2" x14ac:dyDescent="0.25">
      <c r="A76" s="26" t="s">
        <v>511</v>
      </c>
      <c r="B76" s="26" t="s">
        <v>512</v>
      </c>
    </row>
    <row r="77" spans="1:2" x14ac:dyDescent="0.25">
      <c r="A77" s="26" t="s">
        <v>513</v>
      </c>
      <c r="B77" s="26" t="s">
        <v>514</v>
      </c>
    </row>
    <row r="78" spans="1:2" x14ac:dyDescent="0.25">
      <c r="A78" s="26" t="s">
        <v>515</v>
      </c>
      <c r="B78" s="26" t="s">
        <v>516</v>
      </c>
    </row>
    <row r="79" spans="1:2" x14ac:dyDescent="0.25">
      <c r="A79" s="26" t="s">
        <v>517</v>
      </c>
      <c r="B79" s="26" t="s">
        <v>518</v>
      </c>
    </row>
    <row r="80" spans="1:2" x14ac:dyDescent="0.25">
      <c r="A80" s="26" t="s">
        <v>519</v>
      </c>
      <c r="B80" s="26" t="s">
        <v>520</v>
      </c>
    </row>
    <row r="81" spans="1:2" x14ac:dyDescent="0.25">
      <c r="A81" s="26" t="s">
        <v>521</v>
      </c>
      <c r="B81" s="26" t="s">
        <v>522</v>
      </c>
    </row>
    <row r="82" spans="1:2" x14ac:dyDescent="0.25">
      <c r="A82" s="26" t="s">
        <v>523</v>
      </c>
      <c r="B82" s="26" t="s">
        <v>524</v>
      </c>
    </row>
    <row r="83" spans="1:2" x14ac:dyDescent="0.25">
      <c r="A83" s="26" t="s">
        <v>525</v>
      </c>
      <c r="B83" s="26" t="s">
        <v>526</v>
      </c>
    </row>
    <row r="84" spans="1:2" x14ac:dyDescent="0.25">
      <c r="A84" s="26" t="s">
        <v>527</v>
      </c>
      <c r="B84" s="26" t="s">
        <v>528</v>
      </c>
    </row>
    <row r="85" spans="1:2" x14ac:dyDescent="0.25">
      <c r="A85" s="26" t="s">
        <v>529</v>
      </c>
      <c r="B85" s="26" t="s">
        <v>530</v>
      </c>
    </row>
    <row r="86" spans="1:2" x14ac:dyDescent="0.25">
      <c r="A86" s="26" t="s">
        <v>531</v>
      </c>
      <c r="B86" s="26" t="s">
        <v>532</v>
      </c>
    </row>
    <row r="87" spans="1:2" x14ac:dyDescent="0.25">
      <c r="A87" s="26" t="s">
        <v>533</v>
      </c>
      <c r="B87" s="26" t="s">
        <v>534</v>
      </c>
    </row>
    <row r="88" spans="1:2" x14ac:dyDescent="0.25">
      <c r="A88" s="26" t="s">
        <v>535</v>
      </c>
      <c r="B88" s="26" t="s">
        <v>536</v>
      </c>
    </row>
    <row r="89" spans="1:2" x14ac:dyDescent="0.25">
      <c r="A89" s="26" t="s">
        <v>537</v>
      </c>
      <c r="B89" s="26" t="s">
        <v>538</v>
      </c>
    </row>
    <row r="90" spans="1:2" x14ac:dyDescent="0.25">
      <c r="A90" s="26" t="s">
        <v>539</v>
      </c>
      <c r="B90" s="26" t="s">
        <v>540</v>
      </c>
    </row>
    <row r="91" spans="1:2" x14ac:dyDescent="0.25">
      <c r="A91" s="26" t="s">
        <v>541</v>
      </c>
      <c r="B91" s="26" t="s">
        <v>542</v>
      </c>
    </row>
    <row r="92" spans="1:2" x14ac:dyDescent="0.25">
      <c r="A92" s="26" t="s">
        <v>543</v>
      </c>
      <c r="B92" s="26" t="s">
        <v>544</v>
      </c>
    </row>
    <row r="93" spans="1:2" x14ac:dyDescent="0.25">
      <c r="A93" s="26" t="s">
        <v>545</v>
      </c>
      <c r="B93" s="26" t="s">
        <v>546</v>
      </c>
    </row>
    <row r="94" spans="1:2" x14ac:dyDescent="0.25">
      <c r="A94" s="26" t="s">
        <v>547</v>
      </c>
      <c r="B94" s="26" t="s">
        <v>548</v>
      </c>
    </row>
    <row r="95" spans="1:2" x14ac:dyDescent="0.25">
      <c r="A95" s="26" t="s">
        <v>549</v>
      </c>
      <c r="B95" s="26" t="s">
        <v>550</v>
      </c>
    </row>
    <row r="96" spans="1:2" x14ac:dyDescent="0.25">
      <c r="A96" s="26" t="s">
        <v>551</v>
      </c>
      <c r="B96" s="26" t="s">
        <v>552</v>
      </c>
    </row>
    <row r="97" spans="1:2" x14ac:dyDescent="0.25">
      <c r="A97" s="26" t="s">
        <v>553</v>
      </c>
      <c r="B97" s="26" t="s">
        <v>554</v>
      </c>
    </row>
    <row r="98" spans="1:2" x14ac:dyDescent="0.25">
      <c r="A98" s="26" t="s">
        <v>555</v>
      </c>
      <c r="B98" s="26" t="s">
        <v>556</v>
      </c>
    </row>
    <row r="99" spans="1:2" x14ac:dyDescent="0.25">
      <c r="A99" s="26" t="s">
        <v>557</v>
      </c>
      <c r="B99" s="26" t="s">
        <v>558</v>
      </c>
    </row>
    <row r="100" spans="1:2" x14ac:dyDescent="0.25">
      <c r="A100" s="26" t="s">
        <v>559</v>
      </c>
      <c r="B100" s="26" t="s">
        <v>560</v>
      </c>
    </row>
    <row r="101" spans="1:2" x14ac:dyDescent="0.25">
      <c r="A101" s="26" t="s">
        <v>561</v>
      </c>
      <c r="B101" s="26" t="s">
        <v>562</v>
      </c>
    </row>
    <row r="102" spans="1:2" x14ac:dyDescent="0.25">
      <c r="A102" s="26" t="s">
        <v>563</v>
      </c>
      <c r="B102" s="26" t="s">
        <v>564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B26" sqref="B26"/>
    </sheetView>
  </sheetViews>
  <sheetFormatPr defaultColWidth="8.81640625" defaultRowHeight="12.5" x14ac:dyDescent="0.25"/>
  <cols>
    <col min="1" max="1" width="142.54296875" hidden="1" customWidth="1"/>
    <col min="2" max="2" width="26.81640625" customWidth="1"/>
    <col min="3" max="3" width="31.54296875" style="25" bestFit="1" customWidth="1"/>
  </cols>
  <sheetData>
    <row r="1" spans="1:3" x14ac:dyDescent="0.25">
      <c r="A1" t="s">
        <v>565</v>
      </c>
      <c r="B1" s="26"/>
    </row>
    <row r="2" spans="1:3" x14ac:dyDescent="0.25">
      <c r="A2" t="s">
        <v>414</v>
      </c>
      <c r="B2" s="26"/>
    </row>
    <row r="3" spans="1:3" x14ac:dyDescent="0.25">
      <c r="B3" s="26"/>
    </row>
    <row r="4" spans="1:3" x14ac:dyDescent="0.25">
      <c r="A4" t="s">
        <v>415</v>
      </c>
      <c r="B4" s="26" t="s">
        <v>417</v>
      </c>
      <c r="C4" s="25" t="s">
        <v>416</v>
      </c>
    </row>
    <row r="5" spans="1:3" x14ac:dyDescent="0.25">
      <c r="B5" s="26"/>
      <c r="C5" s="25" t="s">
        <v>184</v>
      </c>
    </row>
    <row r="6" spans="1:3" x14ac:dyDescent="0.25">
      <c r="A6" t="s">
        <v>327</v>
      </c>
      <c r="B6" s="26" t="s">
        <v>566</v>
      </c>
      <c r="C6" s="25" t="s">
        <v>4271</v>
      </c>
    </row>
    <row r="7" spans="1:3" x14ac:dyDescent="0.25">
      <c r="A7" t="s">
        <v>327</v>
      </c>
      <c r="B7" s="26" t="s">
        <v>567</v>
      </c>
      <c r="C7" s="97" t="s">
        <v>4272</v>
      </c>
    </row>
    <row r="8" spans="1:3" x14ac:dyDescent="0.25">
      <c r="A8" t="s">
        <v>327</v>
      </c>
      <c r="B8" s="26" t="s">
        <v>568</v>
      </c>
      <c r="C8" s="97" t="s">
        <v>4273</v>
      </c>
    </row>
    <row r="9" spans="1:3" x14ac:dyDescent="0.25">
      <c r="A9" t="s">
        <v>327</v>
      </c>
      <c r="B9" s="26" t="s">
        <v>569</v>
      </c>
      <c r="C9" s="97" t="s">
        <v>4274</v>
      </c>
    </row>
    <row r="10" spans="1:3" x14ac:dyDescent="0.25">
      <c r="A10" t="s">
        <v>570</v>
      </c>
      <c r="B10" s="26" t="s">
        <v>571</v>
      </c>
      <c r="C10" s="98" t="s">
        <v>4275</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2.5" x14ac:dyDescent="0.25"/>
  <cols>
    <col min="1" max="1" width="43.1796875" customWidth="1"/>
    <col min="2" max="2" width="48.453125" bestFit="1" customWidth="1"/>
  </cols>
  <sheetData>
    <row r="1" spans="1:2" x14ac:dyDescent="0.25">
      <c r="A1" s="26"/>
      <c r="B1" s="26"/>
    </row>
    <row r="2" spans="1:2" x14ac:dyDescent="0.25">
      <c r="A2" s="26"/>
    </row>
    <row r="3" spans="1:2" x14ac:dyDescent="0.25">
      <c r="A3" s="26" t="s">
        <v>572</v>
      </c>
      <c r="B3" s="26" t="s">
        <v>573</v>
      </c>
    </row>
    <row r="4" spans="1:2" x14ac:dyDescent="0.25">
      <c r="A4" s="26" t="s">
        <v>574</v>
      </c>
      <c r="B4" s="26" t="s">
        <v>575</v>
      </c>
    </row>
    <row r="5" spans="1:2" x14ac:dyDescent="0.25">
      <c r="A5" s="26" t="s">
        <v>576</v>
      </c>
      <c r="B5" s="26" t="s">
        <v>577</v>
      </c>
    </row>
    <row r="6" spans="1:2" x14ac:dyDescent="0.25">
      <c r="A6" s="26" t="s">
        <v>578</v>
      </c>
      <c r="B6" s="26" t="s">
        <v>579</v>
      </c>
    </row>
    <row r="7" spans="1:2" x14ac:dyDescent="0.25">
      <c r="A7" s="26" t="s">
        <v>580</v>
      </c>
      <c r="B7" s="26" t="s">
        <v>581</v>
      </c>
    </row>
    <row r="8" spans="1:2" x14ac:dyDescent="0.25">
      <c r="A8" s="26" t="s">
        <v>582</v>
      </c>
      <c r="B8" s="26" t="s">
        <v>583</v>
      </c>
    </row>
    <row r="9" spans="1:2" x14ac:dyDescent="0.25">
      <c r="A9" s="26" t="s">
        <v>584</v>
      </c>
      <c r="B9" s="26" t="s">
        <v>585</v>
      </c>
    </row>
    <row r="10" spans="1:2" x14ac:dyDescent="0.25">
      <c r="A10" s="26" t="s">
        <v>586</v>
      </c>
      <c r="B10" s="26" t="s">
        <v>587</v>
      </c>
    </row>
    <row r="11" spans="1:2" x14ac:dyDescent="0.25">
      <c r="A11" s="26" t="s">
        <v>588</v>
      </c>
      <c r="B11" s="26" t="s">
        <v>589</v>
      </c>
    </row>
    <row r="12" spans="1:2" x14ac:dyDescent="0.25">
      <c r="A12" s="26" t="s">
        <v>590</v>
      </c>
      <c r="B12" s="26" t="s">
        <v>591</v>
      </c>
    </row>
    <row r="13" spans="1:2" x14ac:dyDescent="0.25">
      <c r="A13" s="26" t="s">
        <v>592</v>
      </c>
      <c r="B13" s="26" t="s">
        <v>593</v>
      </c>
    </row>
    <row r="14" spans="1:2" x14ac:dyDescent="0.25">
      <c r="A14" s="26" t="s">
        <v>594</v>
      </c>
      <c r="B14" s="26" t="s">
        <v>595</v>
      </c>
    </row>
    <row r="15" spans="1:2" x14ac:dyDescent="0.25">
      <c r="A15" s="26" t="s">
        <v>596</v>
      </c>
      <c r="B15" s="26" t="s">
        <v>597</v>
      </c>
    </row>
    <row r="16" spans="1:2" x14ac:dyDescent="0.25">
      <c r="A16" s="26" t="s">
        <v>598</v>
      </c>
      <c r="B16" s="26" t="s">
        <v>599</v>
      </c>
    </row>
    <row r="17" spans="1:2" x14ac:dyDescent="0.25">
      <c r="A17" s="26" t="s">
        <v>600</v>
      </c>
      <c r="B17" s="26" t="s">
        <v>601</v>
      </c>
    </row>
    <row r="18" spans="1:2" x14ac:dyDescent="0.25">
      <c r="A18" s="26" t="s">
        <v>602</v>
      </c>
      <c r="B18" s="26" t="s">
        <v>603</v>
      </c>
    </row>
    <row r="19" spans="1:2" x14ac:dyDescent="0.25">
      <c r="A19" s="26" t="s">
        <v>604</v>
      </c>
      <c r="B19" s="26" t="s">
        <v>605</v>
      </c>
    </row>
    <row r="20" spans="1:2" x14ac:dyDescent="0.25">
      <c r="A20" s="26" t="s">
        <v>606</v>
      </c>
      <c r="B20" s="26" t="s">
        <v>607</v>
      </c>
    </row>
    <row r="21" spans="1:2" x14ac:dyDescent="0.25">
      <c r="A21" s="26" t="s">
        <v>608</v>
      </c>
      <c r="B21" s="26" t="s">
        <v>609</v>
      </c>
    </row>
    <row r="22" spans="1:2" x14ac:dyDescent="0.25">
      <c r="A22" s="26" t="s">
        <v>606</v>
      </c>
      <c r="B22" s="26" t="s">
        <v>610</v>
      </c>
    </row>
    <row r="23" spans="1:2" x14ac:dyDescent="0.25">
      <c r="A23" s="26" t="s">
        <v>611</v>
      </c>
      <c r="B23" s="26" t="s">
        <v>612</v>
      </c>
    </row>
    <row r="24" spans="1:2" x14ac:dyDescent="0.25">
      <c r="A24" s="26" t="s">
        <v>613</v>
      </c>
      <c r="B24" s="26" t="s">
        <v>614</v>
      </c>
    </row>
    <row r="25" spans="1:2" x14ac:dyDescent="0.25">
      <c r="A25" s="26" t="s">
        <v>615</v>
      </c>
      <c r="B25" s="26" t="s">
        <v>616</v>
      </c>
    </row>
    <row r="26" spans="1:2" x14ac:dyDescent="0.25">
      <c r="A26" s="26" t="s">
        <v>617</v>
      </c>
      <c r="B26" s="26" t="s">
        <v>618</v>
      </c>
    </row>
    <row r="27" spans="1:2" x14ac:dyDescent="0.25">
      <c r="A27" s="26" t="s">
        <v>619</v>
      </c>
      <c r="B27" s="26" t="s">
        <v>620</v>
      </c>
    </row>
    <row r="28" spans="1:2" x14ac:dyDescent="0.25">
      <c r="A28" s="26" t="s">
        <v>621</v>
      </c>
      <c r="B28" s="26" t="s">
        <v>622</v>
      </c>
    </row>
    <row r="29" spans="1:2" x14ac:dyDescent="0.25">
      <c r="A29" s="26" t="s">
        <v>623</v>
      </c>
      <c r="B29" s="26" t="s">
        <v>624</v>
      </c>
    </row>
    <row r="30" spans="1:2" x14ac:dyDescent="0.25">
      <c r="A30" s="26" t="s">
        <v>625</v>
      </c>
      <c r="B30" s="26" t="s">
        <v>626</v>
      </c>
    </row>
    <row r="31" spans="1:2" x14ac:dyDescent="0.25">
      <c r="A31" s="26" t="s">
        <v>627</v>
      </c>
      <c r="B31" s="26" t="s">
        <v>628</v>
      </c>
    </row>
    <row r="32" spans="1:2" x14ac:dyDescent="0.25">
      <c r="A32" s="26" t="s">
        <v>629</v>
      </c>
      <c r="B32" s="26" t="s">
        <v>630</v>
      </c>
    </row>
    <row r="33" spans="1:2" x14ac:dyDescent="0.25">
      <c r="A33" s="26" t="s">
        <v>631</v>
      </c>
      <c r="B33" s="26" t="s">
        <v>632</v>
      </c>
    </row>
    <row r="34" spans="1:2" x14ac:dyDescent="0.25">
      <c r="A34" s="26" t="s">
        <v>633</v>
      </c>
      <c r="B34" s="26" t="s">
        <v>634</v>
      </c>
    </row>
    <row r="35" spans="1:2" x14ac:dyDescent="0.25">
      <c r="A35" s="26" t="s">
        <v>635</v>
      </c>
      <c r="B35" s="26" t="s">
        <v>636</v>
      </c>
    </row>
    <row r="36" spans="1:2" x14ac:dyDescent="0.25">
      <c r="A36" s="26" t="s">
        <v>637</v>
      </c>
      <c r="B36" s="26" t="s">
        <v>638</v>
      </c>
    </row>
    <row r="37" spans="1:2" x14ac:dyDescent="0.25">
      <c r="A37" s="26" t="s">
        <v>639</v>
      </c>
      <c r="B37" s="26" t="s">
        <v>640</v>
      </c>
    </row>
    <row r="38" spans="1:2" x14ac:dyDescent="0.25">
      <c r="A38" s="26" t="s">
        <v>641</v>
      </c>
      <c r="B38" s="26" t="s">
        <v>642</v>
      </c>
    </row>
    <row r="39" spans="1:2" x14ac:dyDescent="0.25">
      <c r="A39" s="26" t="s">
        <v>643</v>
      </c>
      <c r="B39" s="26" t="s">
        <v>644</v>
      </c>
    </row>
    <row r="40" spans="1:2" x14ac:dyDescent="0.25">
      <c r="A40" s="26" t="s">
        <v>645</v>
      </c>
      <c r="B40" s="26" t="s">
        <v>646</v>
      </c>
    </row>
    <row r="41" spans="1:2" x14ac:dyDescent="0.25">
      <c r="A41" s="26" t="s">
        <v>647</v>
      </c>
      <c r="B41" s="26" t="s">
        <v>648</v>
      </c>
    </row>
    <row r="42" spans="1:2" x14ac:dyDescent="0.25">
      <c r="A42" s="26" t="s">
        <v>649</v>
      </c>
      <c r="B42" s="26" t="s">
        <v>650</v>
      </c>
    </row>
    <row r="43" spans="1:2" x14ac:dyDescent="0.25">
      <c r="A43" s="26" t="s">
        <v>651</v>
      </c>
      <c r="B43" s="26" t="s">
        <v>652</v>
      </c>
    </row>
    <row r="44" spans="1:2" x14ac:dyDescent="0.25">
      <c r="A44" s="26" t="s">
        <v>653</v>
      </c>
      <c r="B44" s="26" t="s">
        <v>654</v>
      </c>
    </row>
    <row r="45" spans="1:2" x14ac:dyDescent="0.25">
      <c r="A45" s="26" t="s">
        <v>655</v>
      </c>
      <c r="B45" s="26" t="s">
        <v>656</v>
      </c>
    </row>
    <row r="46" spans="1:2" x14ac:dyDescent="0.25">
      <c r="A46" s="26" t="s">
        <v>657</v>
      </c>
      <c r="B46" s="26" t="s">
        <v>658</v>
      </c>
    </row>
    <row r="47" spans="1:2" x14ac:dyDescent="0.25">
      <c r="A47" s="26" t="s">
        <v>659</v>
      </c>
      <c r="B47" s="26" t="s">
        <v>660</v>
      </c>
    </row>
    <row r="48" spans="1:2" x14ac:dyDescent="0.25">
      <c r="A48" s="26" t="s">
        <v>661</v>
      </c>
      <c r="B48" s="26" t="s">
        <v>662</v>
      </c>
    </row>
    <row r="49" spans="1:2" x14ac:dyDescent="0.25">
      <c r="A49" s="26" t="s">
        <v>663</v>
      </c>
      <c r="B49" s="26" t="s">
        <v>664</v>
      </c>
    </row>
    <row r="50" spans="1:2" x14ac:dyDescent="0.25">
      <c r="A50" s="26" t="s">
        <v>665</v>
      </c>
      <c r="B50" s="26" t="s">
        <v>666</v>
      </c>
    </row>
    <row r="51" spans="1:2" x14ac:dyDescent="0.25">
      <c r="A51" s="26" t="s">
        <v>667</v>
      </c>
      <c r="B51" s="26" t="s">
        <v>668</v>
      </c>
    </row>
    <row r="52" spans="1:2" x14ac:dyDescent="0.25">
      <c r="A52" s="26" t="s">
        <v>669</v>
      </c>
      <c r="B52" s="26" t="s">
        <v>670</v>
      </c>
    </row>
    <row r="53" spans="1:2" x14ac:dyDescent="0.25">
      <c r="A53" s="26" t="s">
        <v>671</v>
      </c>
      <c r="B53" s="26" t="s">
        <v>672</v>
      </c>
    </row>
    <row r="54" spans="1:2" x14ac:dyDescent="0.25">
      <c r="A54" s="26" t="s">
        <v>673</v>
      </c>
      <c r="B54" s="26" t="s">
        <v>674</v>
      </c>
    </row>
    <row r="55" spans="1:2" x14ac:dyDescent="0.25">
      <c r="A55" s="26" t="s">
        <v>675</v>
      </c>
      <c r="B55" s="26" t="s">
        <v>676</v>
      </c>
    </row>
    <row r="56" spans="1:2" x14ac:dyDescent="0.25">
      <c r="A56" s="26" t="s">
        <v>677</v>
      </c>
      <c r="B56" s="26" t="s">
        <v>678</v>
      </c>
    </row>
    <row r="57" spans="1:2" x14ac:dyDescent="0.25">
      <c r="A57" s="26" t="s">
        <v>679</v>
      </c>
      <c r="B57" s="26" t="s">
        <v>680</v>
      </c>
    </row>
    <row r="58" spans="1:2" x14ac:dyDescent="0.25">
      <c r="A58" s="26" t="s">
        <v>681</v>
      </c>
      <c r="B58" s="26" t="s">
        <v>682</v>
      </c>
    </row>
    <row r="59" spans="1:2" x14ac:dyDescent="0.25">
      <c r="A59" s="26" t="s">
        <v>683</v>
      </c>
      <c r="B59" s="26" t="s">
        <v>684</v>
      </c>
    </row>
    <row r="60" spans="1:2" x14ac:dyDescent="0.25">
      <c r="A60" s="26" t="s">
        <v>685</v>
      </c>
      <c r="B60" s="26" t="s">
        <v>686</v>
      </c>
    </row>
    <row r="61" spans="1:2" x14ac:dyDescent="0.25">
      <c r="A61" s="26" t="s">
        <v>687</v>
      </c>
      <c r="B61" s="26" t="s">
        <v>688</v>
      </c>
    </row>
    <row r="62" spans="1:2" x14ac:dyDescent="0.25">
      <c r="A62" s="26" t="s">
        <v>689</v>
      </c>
      <c r="B62" s="26" t="s">
        <v>690</v>
      </c>
    </row>
    <row r="63" spans="1:2" x14ac:dyDescent="0.25">
      <c r="A63" s="26" t="s">
        <v>691</v>
      </c>
      <c r="B63" s="26" t="s">
        <v>692</v>
      </c>
    </row>
    <row r="64" spans="1:2" x14ac:dyDescent="0.25">
      <c r="A64" s="26" t="s">
        <v>693</v>
      </c>
      <c r="B64" s="26" t="s">
        <v>694</v>
      </c>
    </row>
    <row r="65" spans="1:2" x14ac:dyDescent="0.25">
      <c r="A65" s="26" t="s">
        <v>695</v>
      </c>
      <c r="B65" s="26" t="s">
        <v>696</v>
      </c>
    </row>
    <row r="66" spans="1:2" x14ac:dyDescent="0.25">
      <c r="A66" s="26" t="s">
        <v>697</v>
      </c>
      <c r="B66" s="26" t="s">
        <v>698</v>
      </c>
    </row>
    <row r="67" spans="1:2" x14ac:dyDescent="0.25">
      <c r="A67" s="26" t="s">
        <v>699</v>
      </c>
      <c r="B67" s="26" t="s">
        <v>700</v>
      </c>
    </row>
    <row r="68" spans="1:2" x14ac:dyDescent="0.25">
      <c r="A68" s="26" t="s">
        <v>701</v>
      </c>
      <c r="B68" s="26" t="s">
        <v>702</v>
      </c>
    </row>
    <row r="69" spans="1:2" x14ac:dyDescent="0.25">
      <c r="A69" s="26" t="s">
        <v>703</v>
      </c>
      <c r="B69" s="26" t="s">
        <v>704</v>
      </c>
    </row>
    <row r="70" spans="1:2" x14ac:dyDescent="0.25">
      <c r="A70" s="26" t="s">
        <v>705</v>
      </c>
      <c r="B70" s="26" t="s">
        <v>706</v>
      </c>
    </row>
    <row r="71" spans="1:2" x14ac:dyDescent="0.25">
      <c r="A71" s="26" t="s">
        <v>707</v>
      </c>
      <c r="B71" s="26" t="s">
        <v>708</v>
      </c>
    </row>
    <row r="72" spans="1:2" x14ac:dyDescent="0.25">
      <c r="A72" s="26" t="s">
        <v>709</v>
      </c>
      <c r="B72" s="26" t="s">
        <v>710</v>
      </c>
    </row>
    <row r="73" spans="1:2" x14ac:dyDescent="0.25">
      <c r="A73" s="26" t="s">
        <v>711</v>
      </c>
      <c r="B73" s="26" t="s">
        <v>712</v>
      </c>
    </row>
    <row r="74" spans="1:2" x14ac:dyDescent="0.25">
      <c r="A74" s="26" t="s">
        <v>713</v>
      </c>
      <c r="B74" s="26" t="s">
        <v>714</v>
      </c>
    </row>
    <row r="75" spans="1:2" x14ac:dyDescent="0.25">
      <c r="A75" s="26" t="s">
        <v>715</v>
      </c>
      <c r="B75" s="26" t="s">
        <v>716</v>
      </c>
    </row>
    <row r="76" spans="1:2" x14ac:dyDescent="0.25">
      <c r="A76" s="26" t="s">
        <v>717</v>
      </c>
      <c r="B76" s="26" t="s">
        <v>718</v>
      </c>
    </row>
    <row r="77" spans="1:2" x14ac:dyDescent="0.25">
      <c r="A77" s="26" t="s">
        <v>719</v>
      </c>
      <c r="B77" s="26" t="s">
        <v>720</v>
      </c>
    </row>
    <row r="78" spans="1:2" x14ac:dyDescent="0.25">
      <c r="A78" s="26" t="s">
        <v>721</v>
      </c>
      <c r="B78" s="26" t="s">
        <v>722</v>
      </c>
    </row>
    <row r="79" spans="1:2" x14ac:dyDescent="0.25">
      <c r="A79" s="26" t="s">
        <v>723</v>
      </c>
      <c r="B79" s="26" t="s">
        <v>724</v>
      </c>
    </row>
    <row r="80" spans="1:2" x14ac:dyDescent="0.25">
      <c r="A80" s="26" t="s">
        <v>725</v>
      </c>
      <c r="B80" s="26" t="s">
        <v>726</v>
      </c>
    </row>
    <row r="81" spans="1:2" x14ac:dyDescent="0.25">
      <c r="A81" s="26" t="s">
        <v>727</v>
      </c>
      <c r="B81" s="26" t="s">
        <v>728</v>
      </c>
    </row>
    <row r="82" spans="1:2" x14ac:dyDescent="0.25">
      <c r="A82" s="26" t="s">
        <v>729</v>
      </c>
      <c r="B82" s="26" t="s">
        <v>730</v>
      </c>
    </row>
    <row r="83" spans="1:2" x14ac:dyDescent="0.25">
      <c r="A83" s="26" t="s">
        <v>731</v>
      </c>
      <c r="B83" s="26" t="s">
        <v>732</v>
      </c>
    </row>
    <row r="84" spans="1:2" x14ac:dyDescent="0.25">
      <c r="A84" s="26" t="s">
        <v>733</v>
      </c>
      <c r="B84" s="26" t="s">
        <v>734</v>
      </c>
    </row>
    <row r="85" spans="1:2" x14ac:dyDescent="0.25">
      <c r="A85" s="26" t="s">
        <v>735</v>
      </c>
      <c r="B85" s="26" t="s">
        <v>736</v>
      </c>
    </row>
    <row r="86" spans="1:2" x14ac:dyDescent="0.25">
      <c r="A86" s="26" t="s">
        <v>737</v>
      </c>
      <c r="B86" s="26" t="s">
        <v>738</v>
      </c>
    </row>
    <row r="87" spans="1:2" x14ac:dyDescent="0.25">
      <c r="A87" s="26" t="s">
        <v>739</v>
      </c>
      <c r="B87" s="26" t="s">
        <v>740</v>
      </c>
    </row>
    <row r="88" spans="1:2" x14ac:dyDescent="0.25">
      <c r="A88" s="26" t="s">
        <v>741</v>
      </c>
      <c r="B88" s="26" t="s">
        <v>742</v>
      </c>
    </row>
    <row r="89" spans="1:2" x14ac:dyDescent="0.25">
      <c r="A89" s="26" t="s">
        <v>743</v>
      </c>
      <c r="B89" s="26" t="s">
        <v>744</v>
      </c>
    </row>
    <row r="90" spans="1:2" x14ac:dyDescent="0.25">
      <c r="A90" s="26" t="s">
        <v>745</v>
      </c>
      <c r="B90" s="26" t="s">
        <v>746</v>
      </c>
    </row>
    <row r="91" spans="1:2" x14ac:dyDescent="0.25">
      <c r="A91" s="26" t="s">
        <v>747</v>
      </c>
      <c r="B91" s="26" t="s">
        <v>748</v>
      </c>
    </row>
    <row r="92" spans="1:2" x14ac:dyDescent="0.25">
      <c r="A92" s="26" t="s">
        <v>749</v>
      </c>
      <c r="B92" s="26" t="s">
        <v>750</v>
      </c>
    </row>
    <row r="93" spans="1:2" x14ac:dyDescent="0.25">
      <c r="A93" s="26" t="s">
        <v>751</v>
      </c>
      <c r="B93" s="26" t="s">
        <v>752</v>
      </c>
    </row>
    <row r="94" spans="1:2" x14ac:dyDescent="0.25">
      <c r="A94" s="26" t="s">
        <v>753</v>
      </c>
      <c r="B94" s="26" t="s">
        <v>754</v>
      </c>
    </row>
    <row r="95" spans="1:2" x14ac:dyDescent="0.25">
      <c r="A95" s="26" t="s">
        <v>755</v>
      </c>
      <c r="B95" s="26" t="s">
        <v>756</v>
      </c>
    </row>
    <row r="96" spans="1:2" x14ac:dyDescent="0.25">
      <c r="A96" s="26" t="s">
        <v>757</v>
      </c>
      <c r="B96" s="26" t="s">
        <v>758</v>
      </c>
    </row>
    <row r="97" spans="1:2" x14ac:dyDescent="0.25">
      <c r="A97" s="26" t="s">
        <v>759</v>
      </c>
      <c r="B97" s="26" t="s">
        <v>760</v>
      </c>
    </row>
    <row r="98" spans="1:2" x14ac:dyDescent="0.25">
      <c r="A98" s="26" t="s">
        <v>761</v>
      </c>
      <c r="B98" s="26" t="s">
        <v>762</v>
      </c>
    </row>
    <row r="99" spans="1:2" x14ac:dyDescent="0.25">
      <c r="A99" s="26" t="s">
        <v>763</v>
      </c>
      <c r="B99" s="26" t="s">
        <v>764</v>
      </c>
    </row>
    <row r="100" spans="1:2" x14ac:dyDescent="0.25">
      <c r="A100" s="26" t="s">
        <v>765</v>
      </c>
      <c r="B100" s="26" t="s">
        <v>766</v>
      </c>
    </row>
    <row r="101" spans="1:2" x14ac:dyDescent="0.25">
      <c r="A101" s="26" t="s">
        <v>767</v>
      </c>
      <c r="B101" s="26" t="s">
        <v>768</v>
      </c>
    </row>
    <row r="102" spans="1:2" x14ac:dyDescent="0.25">
      <c r="A102" s="26" t="s">
        <v>769</v>
      </c>
      <c r="B102" s="26" t="s">
        <v>770</v>
      </c>
    </row>
    <row r="103" spans="1:2" x14ac:dyDescent="0.25">
      <c r="A103" s="26" t="s">
        <v>771</v>
      </c>
      <c r="B103" s="26" t="s">
        <v>772</v>
      </c>
    </row>
    <row r="104" spans="1:2" x14ac:dyDescent="0.25">
      <c r="A104" s="26" t="s">
        <v>773</v>
      </c>
      <c r="B104" s="26" t="s">
        <v>774</v>
      </c>
    </row>
    <row r="105" spans="1:2" x14ac:dyDescent="0.25">
      <c r="A105" s="26" t="s">
        <v>775</v>
      </c>
      <c r="B105" s="26" t="s">
        <v>776</v>
      </c>
    </row>
    <row r="106" spans="1:2" x14ac:dyDescent="0.25">
      <c r="A106" s="26" t="s">
        <v>777</v>
      </c>
      <c r="B106" s="26" t="s">
        <v>778</v>
      </c>
    </row>
    <row r="107" spans="1:2" x14ac:dyDescent="0.25">
      <c r="A107" s="26" t="s">
        <v>779</v>
      </c>
      <c r="B107" s="26" t="s">
        <v>780</v>
      </c>
    </row>
    <row r="108" spans="1:2" x14ac:dyDescent="0.25">
      <c r="A108" s="26" t="s">
        <v>781</v>
      </c>
      <c r="B108" s="26" t="s">
        <v>782</v>
      </c>
    </row>
    <row r="109" spans="1:2" x14ac:dyDescent="0.25">
      <c r="A109" s="26" t="s">
        <v>783</v>
      </c>
      <c r="B109" s="26" t="s">
        <v>784</v>
      </c>
    </row>
    <row r="110" spans="1:2" x14ac:dyDescent="0.25">
      <c r="A110" s="26" t="s">
        <v>785</v>
      </c>
      <c r="B110" s="26" t="s">
        <v>786</v>
      </c>
    </row>
    <row r="111" spans="1:2" x14ac:dyDescent="0.25">
      <c r="A111" s="26" t="s">
        <v>787</v>
      </c>
      <c r="B111" s="26" t="s">
        <v>788</v>
      </c>
    </row>
    <row r="112" spans="1:2" x14ac:dyDescent="0.25">
      <c r="A112" s="26" t="s">
        <v>789</v>
      </c>
      <c r="B112" s="26" t="s">
        <v>790</v>
      </c>
    </row>
    <row r="113" spans="1:2" x14ac:dyDescent="0.25">
      <c r="A113" s="26" t="s">
        <v>791</v>
      </c>
      <c r="B113" s="26" t="s">
        <v>792</v>
      </c>
    </row>
    <row r="114" spans="1:2" x14ac:dyDescent="0.25">
      <c r="A114" s="26" t="s">
        <v>793</v>
      </c>
      <c r="B114" s="26" t="s">
        <v>794</v>
      </c>
    </row>
    <row r="115" spans="1:2" x14ac:dyDescent="0.25">
      <c r="A115" s="26" t="s">
        <v>795</v>
      </c>
      <c r="B115" s="26" t="s">
        <v>796</v>
      </c>
    </row>
    <row r="116" spans="1:2" x14ac:dyDescent="0.25">
      <c r="A116" s="26" t="s">
        <v>797</v>
      </c>
      <c r="B116" s="26" t="s">
        <v>798</v>
      </c>
    </row>
    <row r="117" spans="1:2" x14ac:dyDescent="0.25">
      <c r="A117" s="26" t="s">
        <v>799</v>
      </c>
      <c r="B117" s="26" t="s">
        <v>800</v>
      </c>
    </row>
    <row r="118" spans="1:2" x14ac:dyDescent="0.25">
      <c r="A118" s="26" t="s">
        <v>801</v>
      </c>
      <c r="B118" s="26" t="s">
        <v>802</v>
      </c>
    </row>
    <row r="119" spans="1:2" x14ac:dyDescent="0.25">
      <c r="A119" s="26" t="s">
        <v>803</v>
      </c>
      <c r="B119" s="26" t="s">
        <v>804</v>
      </c>
    </row>
    <row r="120" spans="1:2" x14ac:dyDescent="0.25">
      <c r="A120" s="26" t="s">
        <v>805</v>
      </c>
      <c r="B120" s="26" t="s">
        <v>806</v>
      </c>
    </row>
    <row r="121" spans="1:2" x14ac:dyDescent="0.25">
      <c r="A121" s="26" t="s">
        <v>807</v>
      </c>
      <c r="B121" s="26" t="s">
        <v>808</v>
      </c>
    </row>
    <row r="122" spans="1:2" x14ac:dyDescent="0.25">
      <c r="A122" s="26" t="s">
        <v>809</v>
      </c>
      <c r="B122" s="26" t="s">
        <v>810</v>
      </c>
    </row>
    <row r="123" spans="1:2" x14ac:dyDescent="0.25">
      <c r="A123" s="26" t="s">
        <v>811</v>
      </c>
      <c r="B123" s="26" t="s">
        <v>812</v>
      </c>
    </row>
    <row r="124" spans="1:2" x14ac:dyDescent="0.25">
      <c r="A124" s="26" t="s">
        <v>813</v>
      </c>
      <c r="B124" s="26" t="s">
        <v>814</v>
      </c>
    </row>
    <row r="125" spans="1:2" x14ac:dyDescent="0.25">
      <c r="A125" s="26" t="s">
        <v>815</v>
      </c>
      <c r="B125" s="26" t="s">
        <v>816</v>
      </c>
    </row>
    <row r="126" spans="1:2" x14ac:dyDescent="0.25">
      <c r="A126" s="26" t="s">
        <v>817</v>
      </c>
      <c r="B126" s="26" t="s">
        <v>818</v>
      </c>
    </row>
    <row r="127" spans="1:2" x14ac:dyDescent="0.25">
      <c r="A127" s="26" t="s">
        <v>819</v>
      </c>
      <c r="B127" s="26" t="s">
        <v>820</v>
      </c>
    </row>
    <row r="128" spans="1:2" x14ac:dyDescent="0.25">
      <c r="A128" s="26" t="s">
        <v>821</v>
      </c>
      <c r="B128" s="26" t="s">
        <v>822</v>
      </c>
    </row>
    <row r="129" spans="1:2" x14ac:dyDescent="0.25">
      <c r="A129" s="26" t="s">
        <v>823</v>
      </c>
      <c r="B129" s="26" t="s">
        <v>824</v>
      </c>
    </row>
    <row r="130" spans="1:2" x14ac:dyDescent="0.25">
      <c r="A130" s="26" t="s">
        <v>825</v>
      </c>
      <c r="B130" s="26" t="s">
        <v>826</v>
      </c>
    </row>
    <row r="131" spans="1:2" x14ac:dyDescent="0.25">
      <c r="A131" s="26" t="s">
        <v>827</v>
      </c>
      <c r="B131" s="26" t="s">
        <v>828</v>
      </c>
    </row>
    <row r="132" spans="1:2" x14ac:dyDescent="0.25">
      <c r="A132" s="26" t="s">
        <v>829</v>
      </c>
      <c r="B132" s="26" t="s">
        <v>830</v>
      </c>
    </row>
    <row r="133" spans="1:2" x14ac:dyDescent="0.25">
      <c r="A133" s="26" t="s">
        <v>831</v>
      </c>
      <c r="B133" s="26" t="s">
        <v>832</v>
      </c>
    </row>
    <row r="134" spans="1:2" x14ac:dyDescent="0.25">
      <c r="A134" s="26" t="s">
        <v>833</v>
      </c>
      <c r="B134" s="26" t="s">
        <v>834</v>
      </c>
    </row>
    <row r="135" spans="1:2" x14ac:dyDescent="0.25">
      <c r="A135" s="26" t="s">
        <v>835</v>
      </c>
      <c r="B135" s="26" t="s">
        <v>836</v>
      </c>
    </row>
    <row r="136" spans="1:2" x14ac:dyDescent="0.25">
      <c r="A136" s="26" t="s">
        <v>837</v>
      </c>
      <c r="B136" s="26" t="s">
        <v>838</v>
      </c>
    </row>
    <row r="137" spans="1:2" x14ac:dyDescent="0.25">
      <c r="A137" s="26" t="s">
        <v>839</v>
      </c>
      <c r="B137" s="26" t="s">
        <v>840</v>
      </c>
    </row>
    <row r="138" spans="1:2" x14ac:dyDescent="0.25">
      <c r="A138" s="26" t="s">
        <v>841</v>
      </c>
      <c r="B138" s="26" t="s">
        <v>842</v>
      </c>
    </row>
    <row r="139" spans="1:2" x14ac:dyDescent="0.25">
      <c r="A139" s="26" t="s">
        <v>843</v>
      </c>
      <c r="B139" s="26" t="s">
        <v>844</v>
      </c>
    </row>
    <row r="140" spans="1:2" x14ac:dyDescent="0.25">
      <c r="A140" s="26" t="s">
        <v>845</v>
      </c>
      <c r="B140" s="26" t="s">
        <v>846</v>
      </c>
    </row>
    <row r="141" spans="1:2" x14ac:dyDescent="0.25">
      <c r="A141" s="26" t="s">
        <v>847</v>
      </c>
      <c r="B141" s="26" t="s">
        <v>848</v>
      </c>
    </row>
    <row r="142" spans="1:2" x14ac:dyDescent="0.25">
      <c r="A142" s="26" t="s">
        <v>849</v>
      </c>
      <c r="B142" s="26" t="s">
        <v>850</v>
      </c>
    </row>
    <row r="143" spans="1:2" x14ac:dyDescent="0.25">
      <c r="A143" s="26" t="s">
        <v>851</v>
      </c>
      <c r="B143" s="26" t="s">
        <v>852</v>
      </c>
    </row>
    <row r="144" spans="1:2" x14ac:dyDescent="0.25">
      <c r="A144" s="26" t="s">
        <v>853</v>
      </c>
      <c r="B144" s="26" t="s">
        <v>854</v>
      </c>
    </row>
    <row r="145" spans="1:2" x14ac:dyDescent="0.25">
      <c r="A145" s="26" t="s">
        <v>855</v>
      </c>
      <c r="B145" s="26" t="s">
        <v>856</v>
      </c>
    </row>
    <row r="146" spans="1:2" x14ac:dyDescent="0.25">
      <c r="A146" s="26" t="s">
        <v>857</v>
      </c>
      <c r="B146" s="26" t="s">
        <v>858</v>
      </c>
    </row>
    <row r="147" spans="1:2" x14ac:dyDescent="0.25">
      <c r="A147" s="26" t="s">
        <v>859</v>
      </c>
      <c r="B147" s="26" t="s">
        <v>860</v>
      </c>
    </row>
    <row r="148" spans="1:2" x14ac:dyDescent="0.25">
      <c r="A148" s="26" t="s">
        <v>861</v>
      </c>
      <c r="B148" s="26" t="s">
        <v>862</v>
      </c>
    </row>
    <row r="149" spans="1:2" x14ac:dyDescent="0.25">
      <c r="A149" s="26" t="s">
        <v>863</v>
      </c>
      <c r="B149" s="26" t="s">
        <v>864</v>
      </c>
    </row>
    <row r="150" spans="1:2" x14ac:dyDescent="0.25">
      <c r="A150" s="26" t="s">
        <v>865</v>
      </c>
      <c r="B150" s="26" t="s">
        <v>866</v>
      </c>
    </row>
    <row r="151" spans="1:2" x14ac:dyDescent="0.25">
      <c r="A151" s="26" t="s">
        <v>867</v>
      </c>
      <c r="B151" s="26" t="s">
        <v>868</v>
      </c>
    </row>
    <row r="152" spans="1:2" x14ac:dyDescent="0.25">
      <c r="A152" s="26" t="s">
        <v>869</v>
      </c>
      <c r="B152" s="26" t="s">
        <v>870</v>
      </c>
    </row>
    <row r="153" spans="1:2" x14ac:dyDescent="0.25">
      <c r="A153" s="26" t="s">
        <v>871</v>
      </c>
      <c r="B153" s="26" t="s">
        <v>872</v>
      </c>
    </row>
    <row r="154" spans="1:2" x14ac:dyDescent="0.25">
      <c r="A154" s="26" t="s">
        <v>873</v>
      </c>
      <c r="B154" s="26" t="s">
        <v>874</v>
      </c>
    </row>
    <row r="155" spans="1:2" x14ac:dyDescent="0.25">
      <c r="A155" s="26" t="s">
        <v>875</v>
      </c>
      <c r="B155" s="26" t="s">
        <v>876</v>
      </c>
    </row>
    <row r="156" spans="1:2" x14ac:dyDescent="0.25">
      <c r="A156" s="26" t="s">
        <v>877</v>
      </c>
      <c r="B156" s="26" t="s">
        <v>878</v>
      </c>
    </row>
    <row r="157" spans="1:2" x14ac:dyDescent="0.25">
      <c r="A157" s="26" t="s">
        <v>879</v>
      </c>
      <c r="B157" s="26" t="s">
        <v>880</v>
      </c>
    </row>
    <row r="158" spans="1:2" x14ac:dyDescent="0.25">
      <c r="A158" s="26" t="s">
        <v>881</v>
      </c>
      <c r="B158" s="26" t="s">
        <v>882</v>
      </c>
    </row>
    <row r="159" spans="1:2" x14ac:dyDescent="0.25">
      <c r="A159" s="26" t="s">
        <v>883</v>
      </c>
      <c r="B159" s="26" t="s">
        <v>884</v>
      </c>
    </row>
    <row r="160" spans="1:2" x14ac:dyDescent="0.25">
      <c r="A160" s="26" t="s">
        <v>885</v>
      </c>
      <c r="B160" s="26" t="s">
        <v>886</v>
      </c>
    </row>
    <row r="161" spans="1:2" x14ac:dyDescent="0.25">
      <c r="A161" s="26" t="s">
        <v>887</v>
      </c>
      <c r="B161" s="26" t="s">
        <v>888</v>
      </c>
    </row>
    <row r="162" spans="1:2" x14ac:dyDescent="0.25">
      <c r="A162" s="26" t="s">
        <v>889</v>
      </c>
      <c r="B162" s="26" t="s">
        <v>890</v>
      </c>
    </row>
    <row r="163" spans="1:2" x14ac:dyDescent="0.25">
      <c r="A163" s="26" t="s">
        <v>891</v>
      </c>
      <c r="B163" s="26" t="s">
        <v>892</v>
      </c>
    </row>
    <row r="164" spans="1:2" x14ac:dyDescent="0.25">
      <c r="A164" s="26" t="s">
        <v>893</v>
      </c>
      <c r="B164" s="26" t="s">
        <v>894</v>
      </c>
    </row>
    <row r="165" spans="1:2" x14ac:dyDescent="0.25">
      <c r="A165" s="26" t="s">
        <v>895</v>
      </c>
      <c r="B165" s="26" t="s">
        <v>896</v>
      </c>
    </row>
    <row r="166" spans="1:2" x14ac:dyDescent="0.25">
      <c r="A166" s="26" t="s">
        <v>897</v>
      </c>
      <c r="B166" s="26" t="s">
        <v>898</v>
      </c>
    </row>
    <row r="167" spans="1:2" x14ac:dyDescent="0.25">
      <c r="A167" s="26" t="s">
        <v>899</v>
      </c>
      <c r="B167" s="26" t="s">
        <v>900</v>
      </c>
    </row>
    <row r="168" spans="1:2" x14ac:dyDescent="0.25">
      <c r="A168" s="26" t="s">
        <v>901</v>
      </c>
      <c r="B168" s="26" t="s">
        <v>902</v>
      </c>
    </row>
    <row r="169" spans="1:2" x14ac:dyDescent="0.25">
      <c r="A169" s="26" t="s">
        <v>903</v>
      </c>
      <c r="B169" s="26" t="s">
        <v>904</v>
      </c>
    </row>
    <row r="170" spans="1:2" x14ac:dyDescent="0.25">
      <c r="A170" s="26" t="s">
        <v>905</v>
      </c>
      <c r="B170" s="26" t="s">
        <v>906</v>
      </c>
    </row>
    <row r="171" spans="1:2" x14ac:dyDescent="0.25">
      <c r="A171" s="26" t="s">
        <v>907</v>
      </c>
      <c r="B171" s="26" t="s">
        <v>908</v>
      </c>
    </row>
    <row r="172" spans="1:2" x14ac:dyDescent="0.25">
      <c r="A172" s="26" t="s">
        <v>909</v>
      </c>
      <c r="B172" s="26" t="s">
        <v>910</v>
      </c>
    </row>
    <row r="173" spans="1:2" x14ac:dyDescent="0.25">
      <c r="A173" s="26" t="s">
        <v>911</v>
      </c>
      <c r="B173" s="26" t="s">
        <v>912</v>
      </c>
    </row>
    <row r="174" spans="1:2" x14ac:dyDescent="0.25">
      <c r="A174" s="26" t="s">
        <v>913</v>
      </c>
      <c r="B174" s="26" t="s">
        <v>914</v>
      </c>
    </row>
    <row r="175" spans="1:2" x14ac:dyDescent="0.25">
      <c r="A175" s="26" t="s">
        <v>915</v>
      </c>
      <c r="B175" s="26" t="s">
        <v>916</v>
      </c>
    </row>
    <row r="176" spans="1:2" x14ac:dyDescent="0.25">
      <c r="A176" s="26" t="s">
        <v>917</v>
      </c>
      <c r="B176" s="26" t="s">
        <v>918</v>
      </c>
    </row>
    <row r="177" spans="1:2" x14ac:dyDescent="0.25">
      <c r="A177" s="26" t="s">
        <v>919</v>
      </c>
      <c r="B177" s="26" t="s">
        <v>920</v>
      </c>
    </row>
    <row r="178" spans="1:2" x14ac:dyDescent="0.25">
      <c r="A178" s="26" t="s">
        <v>921</v>
      </c>
      <c r="B178" s="26" t="s">
        <v>922</v>
      </c>
    </row>
    <row r="179" spans="1:2" x14ac:dyDescent="0.25">
      <c r="A179" s="26" t="s">
        <v>923</v>
      </c>
      <c r="B179" s="26" t="s">
        <v>924</v>
      </c>
    </row>
    <row r="180" spans="1:2" x14ac:dyDescent="0.25">
      <c r="A180" s="26" t="s">
        <v>925</v>
      </c>
      <c r="B180" s="26" t="s">
        <v>926</v>
      </c>
    </row>
    <row r="181" spans="1:2" x14ac:dyDescent="0.25">
      <c r="A181" s="26" t="s">
        <v>927</v>
      </c>
      <c r="B181" s="26" t="s">
        <v>928</v>
      </c>
    </row>
    <row r="182" spans="1:2" x14ac:dyDescent="0.25">
      <c r="A182" s="26" t="s">
        <v>929</v>
      </c>
      <c r="B182" s="26" t="s">
        <v>930</v>
      </c>
    </row>
    <row r="183" spans="1:2" x14ac:dyDescent="0.25">
      <c r="A183" s="26" t="s">
        <v>931</v>
      </c>
      <c r="B183" s="26" t="s">
        <v>932</v>
      </c>
    </row>
    <row r="184" spans="1:2" x14ac:dyDescent="0.25">
      <c r="A184" s="26" t="s">
        <v>933</v>
      </c>
      <c r="B184" s="26" t="s">
        <v>934</v>
      </c>
    </row>
    <row r="185" spans="1:2" x14ac:dyDescent="0.25">
      <c r="A185" s="26" t="s">
        <v>935</v>
      </c>
      <c r="B185" s="26" t="s">
        <v>936</v>
      </c>
    </row>
    <row r="186" spans="1:2" x14ac:dyDescent="0.25">
      <c r="A186" s="26" t="s">
        <v>937</v>
      </c>
      <c r="B186" s="26" t="s">
        <v>938</v>
      </c>
    </row>
    <row r="187" spans="1:2" x14ac:dyDescent="0.25">
      <c r="A187" s="26" t="s">
        <v>939</v>
      </c>
      <c r="B187" s="26" t="s">
        <v>940</v>
      </c>
    </row>
    <row r="188" spans="1:2" x14ac:dyDescent="0.25">
      <c r="A188" s="26" t="s">
        <v>941</v>
      </c>
      <c r="B188" s="26" t="s">
        <v>942</v>
      </c>
    </row>
    <row r="189" spans="1:2" x14ac:dyDescent="0.25">
      <c r="A189" s="26" t="s">
        <v>943</v>
      </c>
      <c r="B189" s="26" t="s">
        <v>944</v>
      </c>
    </row>
    <row r="190" spans="1:2" x14ac:dyDescent="0.25">
      <c r="A190" s="26" t="s">
        <v>945</v>
      </c>
      <c r="B190" s="26" t="s">
        <v>946</v>
      </c>
    </row>
    <row r="191" spans="1:2" x14ac:dyDescent="0.25">
      <c r="A191" s="26" t="s">
        <v>947</v>
      </c>
      <c r="B191" s="26" t="s">
        <v>948</v>
      </c>
    </row>
    <row r="192" spans="1:2" x14ac:dyDescent="0.25">
      <c r="A192" s="26" t="s">
        <v>949</v>
      </c>
      <c r="B192" s="26" t="s">
        <v>950</v>
      </c>
    </row>
    <row r="193" spans="1:2" x14ac:dyDescent="0.25">
      <c r="A193" s="26" t="s">
        <v>951</v>
      </c>
      <c r="B193" s="26" t="s">
        <v>952</v>
      </c>
    </row>
    <row r="194" spans="1:2" x14ac:dyDescent="0.25">
      <c r="A194" s="26" t="s">
        <v>953</v>
      </c>
      <c r="B194" s="26" t="s">
        <v>954</v>
      </c>
    </row>
    <row r="195" spans="1:2" x14ac:dyDescent="0.25">
      <c r="A195" s="26" t="s">
        <v>955</v>
      </c>
      <c r="B195" s="26" t="s">
        <v>956</v>
      </c>
    </row>
    <row r="196" spans="1:2" x14ac:dyDescent="0.25">
      <c r="A196" s="26" t="s">
        <v>957</v>
      </c>
      <c r="B196" s="26" t="s">
        <v>958</v>
      </c>
    </row>
    <row r="197" spans="1:2" x14ac:dyDescent="0.25">
      <c r="A197" s="26" t="s">
        <v>959</v>
      </c>
      <c r="B197" s="26" t="s">
        <v>960</v>
      </c>
    </row>
    <row r="198" spans="1:2" x14ac:dyDescent="0.25">
      <c r="A198" s="26" t="s">
        <v>961</v>
      </c>
      <c r="B198" s="26" t="s">
        <v>962</v>
      </c>
    </row>
    <row r="199" spans="1:2" x14ac:dyDescent="0.25">
      <c r="A199" s="26" t="s">
        <v>963</v>
      </c>
      <c r="B199" s="26" t="s">
        <v>964</v>
      </c>
    </row>
    <row r="200" spans="1:2" x14ac:dyDescent="0.25">
      <c r="A200" s="26" t="s">
        <v>965</v>
      </c>
      <c r="B200" s="26" t="s">
        <v>966</v>
      </c>
    </row>
    <row r="201" spans="1:2" x14ac:dyDescent="0.25">
      <c r="A201" s="26" t="s">
        <v>967</v>
      </c>
      <c r="B201" s="26" t="s">
        <v>968</v>
      </c>
    </row>
    <row r="202" spans="1:2" x14ac:dyDescent="0.25">
      <c r="A202" s="26" t="s">
        <v>969</v>
      </c>
      <c r="B202" s="26" t="s">
        <v>970</v>
      </c>
    </row>
    <row r="203" spans="1:2" x14ac:dyDescent="0.25">
      <c r="A203" s="26" t="s">
        <v>971</v>
      </c>
      <c r="B203" s="26" t="s">
        <v>972</v>
      </c>
    </row>
    <row r="204" spans="1:2" x14ac:dyDescent="0.25">
      <c r="A204" s="26" t="s">
        <v>973</v>
      </c>
      <c r="B204" s="26" t="s">
        <v>974</v>
      </c>
    </row>
    <row r="205" spans="1:2" x14ac:dyDescent="0.25">
      <c r="A205" s="26" t="s">
        <v>975</v>
      </c>
      <c r="B205" s="26" t="s">
        <v>976</v>
      </c>
    </row>
    <row r="206" spans="1:2" x14ac:dyDescent="0.25">
      <c r="A206" s="26" t="s">
        <v>977</v>
      </c>
      <c r="B206" s="26" t="s">
        <v>978</v>
      </c>
    </row>
    <row r="207" spans="1:2" x14ac:dyDescent="0.25">
      <c r="A207" s="26" t="s">
        <v>979</v>
      </c>
      <c r="B207" s="26" t="s">
        <v>980</v>
      </c>
    </row>
    <row r="208" spans="1:2" x14ac:dyDescent="0.25">
      <c r="A208" s="26" t="s">
        <v>981</v>
      </c>
      <c r="B208" s="26" t="s">
        <v>982</v>
      </c>
    </row>
    <row r="209" spans="1:2" x14ac:dyDescent="0.25">
      <c r="A209" s="26" t="s">
        <v>983</v>
      </c>
      <c r="B209" s="26" t="s">
        <v>984</v>
      </c>
    </row>
    <row r="210" spans="1:2" x14ac:dyDescent="0.25">
      <c r="A210" s="26" t="s">
        <v>985</v>
      </c>
      <c r="B210" s="26" t="s">
        <v>986</v>
      </c>
    </row>
    <row r="211" spans="1:2" x14ac:dyDescent="0.25">
      <c r="A211" s="26" t="s">
        <v>987</v>
      </c>
      <c r="B211" s="26" t="s">
        <v>988</v>
      </c>
    </row>
    <row r="212" spans="1:2" x14ac:dyDescent="0.25">
      <c r="A212" s="26" t="s">
        <v>989</v>
      </c>
      <c r="B212" s="26" t="s">
        <v>990</v>
      </c>
    </row>
    <row r="213" spans="1:2" x14ac:dyDescent="0.25">
      <c r="A213" s="26" t="s">
        <v>991</v>
      </c>
      <c r="B213" s="26" t="s">
        <v>992</v>
      </c>
    </row>
    <row r="214" spans="1:2" x14ac:dyDescent="0.25">
      <c r="A214" s="26" t="s">
        <v>993</v>
      </c>
      <c r="B214" s="26" t="s">
        <v>994</v>
      </c>
    </row>
    <row r="215" spans="1:2" x14ac:dyDescent="0.25">
      <c r="A215" s="26" t="s">
        <v>995</v>
      </c>
      <c r="B215" s="26" t="s">
        <v>996</v>
      </c>
    </row>
    <row r="216" spans="1:2" x14ac:dyDescent="0.25">
      <c r="A216" s="26" t="s">
        <v>997</v>
      </c>
      <c r="B216" s="26" t="s">
        <v>998</v>
      </c>
    </row>
    <row r="217" spans="1:2" x14ac:dyDescent="0.25">
      <c r="A217" s="26" t="s">
        <v>999</v>
      </c>
      <c r="B217" s="26" t="s">
        <v>1000</v>
      </c>
    </row>
    <row r="218" spans="1:2" x14ac:dyDescent="0.25">
      <c r="A218" s="26" t="s">
        <v>1001</v>
      </c>
      <c r="B218" s="26" t="s">
        <v>1002</v>
      </c>
    </row>
    <row r="219" spans="1:2" x14ac:dyDescent="0.25">
      <c r="A219" s="26" t="s">
        <v>1003</v>
      </c>
      <c r="B219" s="26" t="s">
        <v>1004</v>
      </c>
    </row>
    <row r="220" spans="1:2" x14ac:dyDescent="0.25">
      <c r="A220" s="26" t="s">
        <v>1005</v>
      </c>
      <c r="B220" s="26" t="s">
        <v>1006</v>
      </c>
    </row>
    <row r="221" spans="1:2" x14ac:dyDescent="0.25">
      <c r="A221" s="26" t="s">
        <v>1007</v>
      </c>
      <c r="B221" s="26" t="s">
        <v>1008</v>
      </c>
    </row>
    <row r="222" spans="1:2" x14ac:dyDescent="0.25">
      <c r="A222" s="26" t="s">
        <v>1009</v>
      </c>
      <c r="B222" s="26" t="s">
        <v>1010</v>
      </c>
    </row>
    <row r="223" spans="1:2" x14ac:dyDescent="0.25">
      <c r="A223" s="26" t="s">
        <v>1011</v>
      </c>
      <c r="B223" s="26" t="s">
        <v>1012</v>
      </c>
    </row>
    <row r="224" spans="1:2" x14ac:dyDescent="0.25">
      <c r="A224" s="26" t="s">
        <v>1013</v>
      </c>
      <c r="B224" s="26" t="s">
        <v>1014</v>
      </c>
    </row>
    <row r="225" spans="1:2" x14ac:dyDescent="0.25">
      <c r="A225" s="26" t="s">
        <v>1015</v>
      </c>
      <c r="B225" s="26" t="s">
        <v>1016</v>
      </c>
    </row>
    <row r="226" spans="1:2" x14ac:dyDescent="0.25">
      <c r="A226" s="26" t="s">
        <v>1017</v>
      </c>
      <c r="B226" s="26" t="s">
        <v>1018</v>
      </c>
    </row>
    <row r="227" spans="1:2" x14ac:dyDescent="0.25">
      <c r="A227" s="26" t="s">
        <v>1019</v>
      </c>
      <c r="B227" s="26" t="s">
        <v>1020</v>
      </c>
    </row>
    <row r="228" spans="1:2" x14ac:dyDescent="0.25">
      <c r="A228" s="26" t="s">
        <v>1021</v>
      </c>
      <c r="B228" s="26" t="s">
        <v>1022</v>
      </c>
    </row>
    <row r="229" spans="1:2" x14ac:dyDescent="0.25">
      <c r="A229" s="26" t="s">
        <v>1023</v>
      </c>
      <c r="B229" s="26" t="s">
        <v>1024</v>
      </c>
    </row>
    <row r="230" spans="1:2" x14ac:dyDescent="0.25">
      <c r="A230" s="26" t="s">
        <v>1025</v>
      </c>
      <c r="B230" s="26" t="s">
        <v>1026</v>
      </c>
    </row>
    <row r="231" spans="1:2" x14ac:dyDescent="0.25">
      <c r="A231" s="26" t="s">
        <v>1027</v>
      </c>
      <c r="B231" s="26" t="s">
        <v>1028</v>
      </c>
    </row>
    <row r="232" spans="1:2" x14ac:dyDescent="0.25">
      <c r="A232" s="26" t="s">
        <v>1029</v>
      </c>
      <c r="B232" s="26" t="s">
        <v>1030</v>
      </c>
    </row>
    <row r="233" spans="1:2" x14ac:dyDescent="0.25">
      <c r="A233" s="26" t="s">
        <v>1031</v>
      </c>
      <c r="B233" s="26" t="s">
        <v>1032</v>
      </c>
    </row>
    <row r="234" spans="1:2" x14ac:dyDescent="0.25">
      <c r="A234" s="26" t="s">
        <v>1033</v>
      </c>
      <c r="B234" s="26" t="s">
        <v>1034</v>
      </c>
    </row>
    <row r="235" spans="1:2" x14ac:dyDescent="0.25">
      <c r="A235" s="26" t="s">
        <v>1035</v>
      </c>
      <c r="B235" s="26" t="s">
        <v>1036</v>
      </c>
    </row>
    <row r="236" spans="1:2" x14ac:dyDescent="0.25">
      <c r="A236" s="26" t="s">
        <v>1037</v>
      </c>
      <c r="B236" s="26" t="s">
        <v>1038</v>
      </c>
    </row>
    <row r="237" spans="1:2" x14ac:dyDescent="0.25">
      <c r="A237" s="26" t="s">
        <v>1039</v>
      </c>
      <c r="B237" s="26" t="s">
        <v>1040</v>
      </c>
    </row>
    <row r="238" spans="1:2" x14ac:dyDescent="0.25">
      <c r="A238" s="26" t="s">
        <v>1041</v>
      </c>
      <c r="B238" s="26" t="s">
        <v>1042</v>
      </c>
    </row>
    <row r="239" spans="1:2" x14ac:dyDescent="0.25">
      <c r="A239" s="26" t="s">
        <v>1043</v>
      </c>
      <c r="B239" s="26" t="s">
        <v>1044</v>
      </c>
    </row>
    <row r="240" spans="1:2" x14ac:dyDescent="0.25">
      <c r="A240" s="26" t="s">
        <v>1045</v>
      </c>
      <c r="B240" s="26" t="s">
        <v>1046</v>
      </c>
    </row>
    <row r="241" spans="1:2" x14ac:dyDescent="0.25">
      <c r="A241" s="26" t="s">
        <v>1047</v>
      </c>
      <c r="B241" s="26" t="s">
        <v>1048</v>
      </c>
    </row>
    <row r="242" spans="1:2" x14ac:dyDescent="0.25">
      <c r="A242" s="26" t="s">
        <v>1049</v>
      </c>
      <c r="B242" s="26" t="s">
        <v>1050</v>
      </c>
    </row>
    <row r="243" spans="1:2" x14ac:dyDescent="0.25">
      <c r="A243" s="26" t="s">
        <v>1051</v>
      </c>
      <c r="B243" s="26" t="s">
        <v>1052</v>
      </c>
    </row>
    <row r="244" spans="1:2" x14ac:dyDescent="0.25">
      <c r="A244" s="26" t="s">
        <v>1053</v>
      </c>
      <c r="B244" s="26" t="s">
        <v>1054</v>
      </c>
    </row>
    <row r="245" spans="1:2" x14ac:dyDescent="0.25">
      <c r="A245" s="26" t="s">
        <v>1055</v>
      </c>
      <c r="B245" s="26" t="s">
        <v>1056</v>
      </c>
    </row>
    <row r="246" spans="1:2" x14ac:dyDescent="0.25">
      <c r="A246" s="26" t="s">
        <v>1057</v>
      </c>
      <c r="B246" s="26" t="s">
        <v>1058</v>
      </c>
    </row>
    <row r="247" spans="1:2" x14ac:dyDescent="0.25">
      <c r="A247" s="26" t="s">
        <v>1059</v>
      </c>
      <c r="B247" s="26" t="s">
        <v>1060</v>
      </c>
    </row>
    <row r="248" spans="1:2" x14ac:dyDescent="0.25">
      <c r="A248" s="26" t="s">
        <v>1061</v>
      </c>
      <c r="B248" s="26" t="s">
        <v>1062</v>
      </c>
    </row>
    <row r="249" spans="1:2" x14ac:dyDescent="0.25">
      <c r="A249" s="26" t="s">
        <v>1063</v>
      </c>
      <c r="B249" s="26" t="s">
        <v>1064</v>
      </c>
    </row>
    <row r="250" spans="1:2" x14ac:dyDescent="0.25">
      <c r="A250" s="26" t="s">
        <v>1065</v>
      </c>
      <c r="B250" s="26" t="s">
        <v>1066</v>
      </c>
    </row>
    <row r="251" spans="1:2" x14ac:dyDescent="0.25">
      <c r="A251" s="26" t="s">
        <v>1067</v>
      </c>
      <c r="B251" s="26" t="s">
        <v>1068</v>
      </c>
    </row>
    <row r="252" spans="1:2" x14ac:dyDescent="0.25">
      <c r="A252" s="26" t="s">
        <v>1069</v>
      </c>
      <c r="B252" s="26" t="s">
        <v>1070</v>
      </c>
    </row>
    <row r="253" spans="1:2" x14ac:dyDescent="0.25">
      <c r="A253" s="26" t="s">
        <v>1071</v>
      </c>
      <c r="B253" s="26" t="s">
        <v>1072</v>
      </c>
    </row>
    <row r="254" spans="1:2" x14ac:dyDescent="0.25">
      <c r="A254" s="26" t="s">
        <v>1073</v>
      </c>
      <c r="B254" s="26" t="s">
        <v>1074</v>
      </c>
    </row>
    <row r="255" spans="1:2" x14ac:dyDescent="0.25">
      <c r="A255" s="26" t="s">
        <v>1075</v>
      </c>
      <c r="B255" s="26" t="s">
        <v>1076</v>
      </c>
    </row>
    <row r="256" spans="1:2" x14ac:dyDescent="0.25">
      <c r="A256" s="26" t="s">
        <v>1077</v>
      </c>
      <c r="B256" s="26" t="s">
        <v>1078</v>
      </c>
    </row>
    <row r="257" spans="1:2" x14ac:dyDescent="0.25">
      <c r="A257" s="26" t="s">
        <v>1079</v>
      </c>
      <c r="B257" s="26" t="s">
        <v>1080</v>
      </c>
    </row>
    <row r="258" spans="1:2" x14ac:dyDescent="0.25">
      <c r="A258" s="26" t="s">
        <v>1081</v>
      </c>
      <c r="B258" s="26" t="s">
        <v>1082</v>
      </c>
    </row>
    <row r="259" spans="1:2" x14ac:dyDescent="0.25">
      <c r="A259" s="26" t="s">
        <v>1083</v>
      </c>
      <c r="B259" s="26" t="s">
        <v>1084</v>
      </c>
    </row>
    <row r="260" spans="1:2" x14ac:dyDescent="0.25">
      <c r="A260" s="26" t="s">
        <v>1085</v>
      </c>
      <c r="B260" s="26" t="s">
        <v>1086</v>
      </c>
    </row>
    <row r="261" spans="1:2" x14ac:dyDescent="0.25">
      <c r="A261" s="26" t="s">
        <v>1087</v>
      </c>
      <c r="B261" s="26" t="s">
        <v>1088</v>
      </c>
    </row>
    <row r="262" spans="1:2" x14ac:dyDescent="0.25">
      <c r="A262" s="26" t="s">
        <v>1089</v>
      </c>
      <c r="B262" s="26" t="s">
        <v>1090</v>
      </c>
    </row>
    <row r="263" spans="1:2" x14ac:dyDescent="0.25">
      <c r="A263" s="26" t="s">
        <v>1091</v>
      </c>
      <c r="B263" s="26" t="s">
        <v>1092</v>
      </c>
    </row>
    <row r="264" spans="1:2" x14ac:dyDescent="0.25">
      <c r="A264" s="26" t="s">
        <v>1093</v>
      </c>
      <c r="B264" s="26" t="s">
        <v>1094</v>
      </c>
    </row>
    <row r="265" spans="1:2" x14ac:dyDescent="0.25">
      <c r="A265" s="26" t="s">
        <v>1095</v>
      </c>
      <c r="B265" s="26" t="s">
        <v>1096</v>
      </c>
    </row>
    <row r="266" spans="1:2" x14ac:dyDescent="0.25">
      <c r="A266" s="26" t="s">
        <v>1097</v>
      </c>
      <c r="B266" s="26" t="s">
        <v>1098</v>
      </c>
    </row>
    <row r="267" spans="1:2" x14ac:dyDescent="0.25">
      <c r="A267" s="26" t="s">
        <v>1099</v>
      </c>
      <c r="B267" s="26" t="s">
        <v>1100</v>
      </c>
    </row>
    <row r="268" spans="1:2" x14ac:dyDescent="0.25">
      <c r="A268" s="26" t="s">
        <v>1101</v>
      </c>
      <c r="B268" s="26" t="s">
        <v>1102</v>
      </c>
    </row>
    <row r="269" spans="1:2" x14ac:dyDescent="0.25">
      <c r="A269" s="26" t="s">
        <v>1103</v>
      </c>
      <c r="B269" s="26" t="s">
        <v>1104</v>
      </c>
    </row>
    <row r="270" spans="1:2" x14ac:dyDescent="0.25">
      <c r="A270" s="26" t="s">
        <v>1105</v>
      </c>
      <c r="B270" s="26" t="s">
        <v>1106</v>
      </c>
    </row>
    <row r="271" spans="1:2" x14ac:dyDescent="0.25">
      <c r="A271" s="26" t="s">
        <v>1107</v>
      </c>
      <c r="B271" s="26" t="s">
        <v>1108</v>
      </c>
    </row>
    <row r="272" spans="1:2" x14ac:dyDescent="0.25">
      <c r="A272" s="26" t="s">
        <v>1109</v>
      </c>
      <c r="B272" s="26" t="s">
        <v>1110</v>
      </c>
    </row>
    <row r="273" spans="1:2" x14ac:dyDescent="0.25">
      <c r="A273" s="26" t="s">
        <v>1111</v>
      </c>
      <c r="B273" s="26" t="s">
        <v>1112</v>
      </c>
    </row>
    <row r="274" spans="1:2" x14ac:dyDescent="0.25">
      <c r="A274" s="26" t="s">
        <v>1113</v>
      </c>
      <c r="B274" s="26" t="s">
        <v>1114</v>
      </c>
    </row>
    <row r="275" spans="1:2" x14ac:dyDescent="0.25">
      <c r="A275" s="26" t="s">
        <v>1115</v>
      </c>
      <c r="B275" s="26" t="s">
        <v>1116</v>
      </c>
    </row>
    <row r="276" spans="1:2" x14ac:dyDescent="0.25">
      <c r="A276" s="26" t="s">
        <v>1117</v>
      </c>
      <c r="B276" s="26" t="s">
        <v>1118</v>
      </c>
    </row>
    <row r="277" spans="1:2" x14ac:dyDescent="0.25">
      <c r="A277" s="26" t="s">
        <v>1119</v>
      </c>
      <c r="B277" s="26" t="s">
        <v>1120</v>
      </c>
    </row>
    <row r="278" spans="1:2" x14ac:dyDescent="0.25">
      <c r="A278" s="26" t="s">
        <v>1121</v>
      </c>
      <c r="B278" s="26" t="s">
        <v>1122</v>
      </c>
    </row>
    <row r="279" spans="1:2" x14ac:dyDescent="0.25">
      <c r="A279" s="26" t="s">
        <v>1123</v>
      </c>
      <c r="B279" s="26" t="s">
        <v>1124</v>
      </c>
    </row>
    <row r="280" spans="1:2" x14ac:dyDescent="0.25">
      <c r="A280" s="26" t="s">
        <v>1125</v>
      </c>
      <c r="B280" s="26" t="s">
        <v>1126</v>
      </c>
    </row>
    <row r="281" spans="1:2" x14ac:dyDescent="0.25">
      <c r="A281" s="26" t="s">
        <v>1127</v>
      </c>
      <c r="B281" s="26" t="s">
        <v>1128</v>
      </c>
    </row>
    <row r="282" spans="1:2" x14ac:dyDescent="0.25">
      <c r="A282" s="26" t="s">
        <v>1129</v>
      </c>
      <c r="B282" s="26" t="s">
        <v>1130</v>
      </c>
    </row>
    <row r="283" spans="1:2" x14ac:dyDescent="0.25">
      <c r="A283" s="26" t="s">
        <v>1131</v>
      </c>
      <c r="B283" s="26" t="s">
        <v>1132</v>
      </c>
    </row>
    <row r="284" spans="1:2" x14ac:dyDescent="0.25">
      <c r="A284" s="26" t="s">
        <v>1133</v>
      </c>
      <c r="B284" s="26" t="s">
        <v>1134</v>
      </c>
    </row>
    <row r="285" spans="1:2" x14ac:dyDescent="0.25">
      <c r="A285" s="26" t="s">
        <v>1135</v>
      </c>
      <c r="B285" s="26" t="s">
        <v>1136</v>
      </c>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2.5" x14ac:dyDescent="0.25"/>
  <cols>
    <col min="1" max="1" width="56.54296875" style="25" customWidth="1"/>
  </cols>
  <sheetData>
    <row r="1" spans="1:2" x14ac:dyDescent="0.25">
      <c r="B1" s="26"/>
    </row>
    <row r="2" spans="1:2" x14ac:dyDescent="0.25">
      <c r="B2" s="26"/>
    </row>
    <row r="3" spans="1:2" x14ac:dyDescent="0.25">
      <c r="A3" s="25" t="s">
        <v>1137</v>
      </c>
      <c r="B3" s="26"/>
    </row>
    <row r="4" spans="1:2" x14ac:dyDescent="0.25">
      <c r="A4" s="25" t="s">
        <v>1138</v>
      </c>
      <c r="B4" s="26"/>
    </row>
    <row r="5" spans="1:2" x14ac:dyDescent="0.25">
      <c r="A5" s="25" t="s">
        <v>1139</v>
      </c>
      <c r="B5" s="26"/>
    </row>
    <row r="6" spans="1:2" x14ac:dyDescent="0.25">
      <c r="A6" s="25" t="s">
        <v>1140</v>
      </c>
      <c r="B6" s="26"/>
    </row>
    <row r="7" spans="1:2" x14ac:dyDescent="0.25">
      <c r="A7" s="25" t="s">
        <v>1141</v>
      </c>
      <c r="B7" s="26"/>
    </row>
    <row r="8" spans="1:2" x14ac:dyDescent="0.25">
      <c r="A8" s="25" t="s">
        <v>1142</v>
      </c>
      <c r="B8" s="26"/>
    </row>
    <row r="9" spans="1:2" x14ac:dyDescent="0.25">
      <c r="A9" s="25" t="s">
        <v>1143</v>
      </c>
      <c r="B9" s="26"/>
    </row>
    <row r="10" spans="1:2" x14ac:dyDescent="0.25">
      <c r="A10" s="25" t="s">
        <v>1144</v>
      </c>
      <c r="B10" s="26"/>
    </row>
    <row r="11" spans="1:2" x14ac:dyDescent="0.25">
      <c r="A11" s="25" t="s">
        <v>1145</v>
      </c>
      <c r="B11" s="26"/>
    </row>
    <row r="12" spans="1:2" x14ac:dyDescent="0.25">
      <c r="A12" s="25" t="s">
        <v>1146</v>
      </c>
      <c r="B12" s="26"/>
    </row>
    <row r="13" spans="1:2" x14ac:dyDescent="0.25">
      <c r="A13" s="25" t="s">
        <v>1147</v>
      </c>
      <c r="B13" s="26"/>
    </row>
    <row r="14" spans="1:2" x14ac:dyDescent="0.25">
      <c r="A14" s="25" t="s">
        <v>1148</v>
      </c>
      <c r="B14" s="26"/>
    </row>
    <row r="15" spans="1:2" x14ac:dyDescent="0.25">
      <c r="A15" s="25" t="s">
        <v>1149</v>
      </c>
      <c r="B15" s="26"/>
    </row>
    <row r="16" spans="1:2" x14ac:dyDescent="0.25">
      <c r="A16" s="25" t="s">
        <v>1150</v>
      </c>
      <c r="B16" s="26"/>
    </row>
    <row r="17" spans="1:2" x14ac:dyDescent="0.25">
      <c r="A17" s="25" t="s">
        <v>1151</v>
      </c>
      <c r="B17" s="26"/>
    </row>
    <row r="18" spans="1:2" x14ac:dyDescent="0.25">
      <c r="A18" s="25" t="s">
        <v>1152</v>
      </c>
      <c r="B18" s="26"/>
    </row>
    <row r="19" spans="1:2" x14ac:dyDescent="0.25">
      <c r="A19" s="25" t="s">
        <v>1153</v>
      </c>
      <c r="B19" s="26"/>
    </row>
    <row r="20" spans="1:2" x14ac:dyDescent="0.25">
      <c r="A20" s="25" t="s">
        <v>1154</v>
      </c>
      <c r="B20" s="26"/>
    </row>
    <row r="21" spans="1:2" x14ac:dyDescent="0.25">
      <c r="A21" s="25" t="s">
        <v>1155</v>
      </c>
      <c r="B21" s="26"/>
    </row>
    <row r="22" spans="1:2" x14ac:dyDescent="0.25">
      <c r="A22" s="25" t="s">
        <v>1156</v>
      </c>
      <c r="B22" s="26"/>
    </row>
    <row r="23" spans="1:2" x14ac:dyDescent="0.25">
      <c r="A23" s="25" t="s">
        <v>1157</v>
      </c>
      <c r="B23" s="26"/>
    </row>
    <row r="24" spans="1:2" x14ac:dyDescent="0.25">
      <c r="A24" s="25" t="s">
        <v>1158</v>
      </c>
      <c r="B24" s="26"/>
    </row>
    <row r="25" spans="1:2" x14ac:dyDescent="0.25">
      <c r="A25" s="25" t="s">
        <v>1159</v>
      </c>
      <c r="B25" s="26"/>
    </row>
    <row r="26" spans="1:2" x14ac:dyDescent="0.25">
      <c r="A26" s="25" t="s">
        <v>1160</v>
      </c>
      <c r="B26" s="26"/>
    </row>
    <row r="27" spans="1:2" x14ac:dyDescent="0.25">
      <c r="A27" s="25" t="s">
        <v>1161</v>
      </c>
      <c r="B27" s="26"/>
    </row>
    <row r="28" spans="1:2" x14ac:dyDescent="0.25">
      <c r="A28" s="25" t="s">
        <v>1162</v>
      </c>
      <c r="B28" s="26"/>
    </row>
    <row r="29" spans="1:2" x14ac:dyDescent="0.25">
      <c r="A29" s="25" t="s">
        <v>1163</v>
      </c>
      <c r="B29" s="26"/>
    </row>
    <row r="30" spans="1:2" x14ac:dyDescent="0.25">
      <c r="A30" s="25" t="s">
        <v>1164</v>
      </c>
      <c r="B30" s="26"/>
    </row>
    <row r="31" spans="1:2" x14ac:dyDescent="0.25">
      <c r="A31" s="25" t="s">
        <v>1165</v>
      </c>
      <c r="B31" s="26"/>
    </row>
    <row r="32" spans="1:2" x14ac:dyDescent="0.25">
      <c r="A32" s="25" t="s">
        <v>1166</v>
      </c>
      <c r="B32" s="26"/>
    </row>
    <row r="33" spans="1:2" x14ac:dyDescent="0.25">
      <c r="A33" s="25" t="s">
        <v>1167</v>
      </c>
      <c r="B33" s="26"/>
    </row>
    <row r="34" spans="1:2" x14ac:dyDescent="0.25">
      <c r="A34" s="25" t="s">
        <v>1168</v>
      </c>
      <c r="B34" s="26"/>
    </row>
    <row r="35" spans="1:2" x14ac:dyDescent="0.25">
      <c r="A35" s="25" t="s">
        <v>1169</v>
      </c>
      <c r="B35" s="26"/>
    </row>
    <row r="36" spans="1:2" x14ac:dyDescent="0.25">
      <c r="A36" s="25" t="s">
        <v>1170</v>
      </c>
      <c r="B36" s="26"/>
    </row>
    <row r="37" spans="1:2" x14ac:dyDescent="0.25">
      <c r="A37" s="25" t="s">
        <v>1171</v>
      </c>
      <c r="B37" s="26"/>
    </row>
    <row r="38" spans="1:2" x14ac:dyDescent="0.25">
      <c r="A38" s="25" t="s">
        <v>1172</v>
      </c>
      <c r="B38" s="26"/>
    </row>
    <row r="39" spans="1:2" x14ac:dyDescent="0.25">
      <c r="A39" s="25" t="s">
        <v>1173</v>
      </c>
      <c r="B39" s="26"/>
    </row>
    <row r="40" spans="1:2" x14ac:dyDescent="0.25">
      <c r="A40" s="25" t="s">
        <v>1174</v>
      </c>
      <c r="B40" s="26"/>
    </row>
    <row r="41" spans="1:2" x14ac:dyDescent="0.25">
      <c r="A41" s="25" t="s">
        <v>1175</v>
      </c>
      <c r="B41" s="26"/>
    </row>
    <row r="42" spans="1:2" x14ac:dyDescent="0.25">
      <c r="A42" s="25" t="s">
        <v>1176</v>
      </c>
      <c r="B42" s="26"/>
    </row>
    <row r="43" spans="1:2" x14ac:dyDescent="0.25">
      <c r="A43" s="25" t="s">
        <v>1177</v>
      </c>
      <c r="B43" s="26"/>
    </row>
    <row r="44" spans="1:2" x14ac:dyDescent="0.25">
      <c r="A44" s="25" t="s">
        <v>1178</v>
      </c>
      <c r="B44" s="26"/>
    </row>
    <row r="45" spans="1:2" x14ac:dyDescent="0.25">
      <c r="A45" s="25" t="s">
        <v>1179</v>
      </c>
      <c r="B45" s="26"/>
    </row>
    <row r="46" spans="1:2" x14ac:dyDescent="0.25">
      <c r="A46" s="25" t="s">
        <v>1180</v>
      </c>
      <c r="B46" s="26"/>
    </row>
    <row r="47" spans="1:2" x14ac:dyDescent="0.25">
      <c r="A47" s="25" t="s">
        <v>1181</v>
      </c>
      <c r="B47" s="26"/>
    </row>
    <row r="48" spans="1:2" x14ac:dyDescent="0.25">
      <c r="A48" s="25" t="s">
        <v>1182</v>
      </c>
      <c r="B48" s="26"/>
    </row>
    <row r="49" spans="1:2" x14ac:dyDescent="0.25">
      <c r="A49" s="25" t="s">
        <v>1183</v>
      </c>
      <c r="B49" s="26"/>
    </row>
    <row r="50" spans="1:2" x14ac:dyDescent="0.25">
      <c r="A50" s="25" t="s">
        <v>1184</v>
      </c>
      <c r="B50" s="26"/>
    </row>
    <row r="51" spans="1:2" x14ac:dyDescent="0.25">
      <c r="A51" s="25" t="s">
        <v>1185</v>
      </c>
      <c r="B51" s="26"/>
    </row>
    <row r="52" spans="1:2" x14ac:dyDescent="0.25">
      <c r="A52" s="25" t="s">
        <v>1186</v>
      </c>
      <c r="B52" s="26"/>
    </row>
    <row r="53" spans="1:2" x14ac:dyDescent="0.25">
      <c r="A53" s="25" t="s">
        <v>1187</v>
      </c>
      <c r="B53" s="26"/>
    </row>
    <row r="54" spans="1:2" x14ac:dyDescent="0.25">
      <c r="A54" s="25" t="s">
        <v>1188</v>
      </c>
      <c r="B54" s="26"/>
    </row>
    <row r="55" spans="1:2" x14ac:dyDescent="0.25">
      <c r="A55" s="25" t="s">
        <v>1189</v>
      </c>
      <c r="B55" s="26"/>
    </row>
    <row r="56" spans="1:2" x14ac:dyDescent="0.25">
      <c r="A56" s="25" t="s">
        <v>1190</v>
      </c>
      <c r="B56" s="26"/>
    </row>
    <row r="57" spans="1:2" x14ac:dyDescent="0.25">
      <c r="A57" s="25" t="s">
        <v>1191</v>
      </c>
      <c r="B57" s="26"/>
    </row>
    <row r="58" spans="1:2" x14ac:dyDescent="0.25">
      <c r="A58" s="25" t="s">
        <v>1192</v>
      </c>
      <c r="B58" s="26"/>
    </row>
    <row r="59" spans="1:2" x14ac:dyDescent="0.25">
      <c r="A59" s="25" t="s">
        <v>1193</v>
      </c>
      <c r="B59" s="26"/>
    </row>
    <row r="60" spans="1:2" x14ac:dyDescent="0.25">
      <c r="A60" s="25" t="s">
        <v>1194</v>
      </c>
      <c r="B60" s="26"/>
    </row>
    <row r="61" spans="1:2" x14ac:dyDescent="0.25">
      <c r="A61" s="25" t="s">
        <v>1195</v>
      </c>
      <c r="B61" s="26"/>
    </row>
    <row r="62" spans="1:2" x14ac:dyDescent="0.25">
      <c r="A62" s="25" t="s">
        <v>1196</v>
      </c>
      <c r="B62" s="26"/>
    </row>
    <row r="63" spans="1:2" x14ac:dyDescent="0.25">
      <c r="A63" s="25" t="s">
        <v>1197</v>
      </c>
      <c r="B63" s="26"/>
    </row>
    <row r="64" spans="1:2" x14ac:dyDescent="0.25">
      <c r="A64" s="25" t="s">
        <v>1198</v>
      </c>
      <c r="B64" s="26"/>
    </row>
    <row r="65" spans="1:2" x14ac:dyDescent="0.25">
      <c r="A65" s="25" t="s">
        <v>1199</v>
      </c>
      <c r="B65" s="26"/>
    </row>
    <row r="66" spans="1:2" x14ac:dyDescent="0.25">
      <c r="A66" s="25" t="s">
        <v>1200</v>
      </c>
      <c r="B66" s="26"/>
    </row>
    <row r="67" spans="1:2" x14ac:dyDescent="0.25">
      <c r="A67" s="25" t="s">
        <v>1201</v>
      </c>
      <c r="B67" s="26"/>
    </row>
    <row r="68" spans="1:2" x14ac:dyDescent="0.25">
      <c r="A68" s="25" t="s">
        <v>1202</v>
      </c>
      <c r="B68" s="26"/>
    </row>
    <row r="69" spans="1:2" x14ac:dyDescent="0.25">
      <c r="A69" s="25" t="s">
        <v>1203</v>
      </c>
      <c r="B69" s="26"/>
    </row>
    <row r="70" spans="1:2" x14ac:dyDescent="0.25">
      <c r="A70" s="25" t="s">
        <v>1204</v>
      </c>
      <c r="B70" s="26"/>
    </row>
    <row r="71" spans="1:2" x14ac:dyDescent="0.25">
      <c r="A71" s="25" t="s">
        <v>1205</v>
      </c>
      <c r="B71" s="26"/>
    </row>
    <row r="72" spans="1:2" x14ac:dyDescent="0.25">
      <c r="A72" s="25" t="s">
        <v>1206</v>
      </c>
      <c r="B72" s="26"/>
    </row>
    <row r="73" spans="1:2" x14ac:dyDescent="0.25">
      <c r="A73" s="25" t="s">
        <v>1207</v>
      </c>
      <c r="B73" s="26"/>
    </row>
    <row r="74" spans="1:2" x14ac:dyDescent="0.25">
      <c r="A74" s="25" t="s">
        <v>1208</v>
      </c>
      <c r="B74" s="26"/>
    </row>
    <row r="75" spans="1:2" x14ac:dyDescent="0.25">
      <c r="A75" s="25" t="s">
        <v>1209</v>
      </c>
      <c r="B75" s="26"/>
    </row>
    <row r="76" spans="1:2" x14ac:dyDescent="0.25">
      <c r="A76" s="25" t="s">
        <v>1210</v>
      </c>
      <c r="B76" s="26"/>
    </row>
    <row r="77" spans="1:2" x14ac:dyDescent="0.25">
      <c r="A77" s="25" t="s">
        <v>1211</v>
      </c>
      <c r="B77" s="26"/>
    </row>
    <row r="78" spans="1:2" x14ac:dyDescent="0.25">
      <c r="A78" s="25" t="s">
        <v>1212</v>
      </c>
      <c r="B78" s="26"/>
    </row>
    <row r="79" spans="1:2" x14ac:dyDescent="0.25">
      <c r="A79" s="25" t="s">
        <v>1213</v>
      </c>
      <c r="B79" s="26"/>
    </row>
    <row r="80" spans="1:2" x14ac:dyDescent="0.25">
      <c r="A80" s="25" t="s">
        <v>1214</v>
      </c>
      <c r="B80" s="26"/>
    </row>
    <row r="81" spans="1:2" x14ac:dyDescent="0.25">
      <c r="A81" s="25" t="s">
        <v>1215</v>
      </c>
      <c r="B81" s="26"/>
    </row>
    <row r="82" spans="1:2" x14ac:dyDescent="0.25">
      <c r="A82" s="25" t="s">
        <v>1216</v>
      </c>
      <c r="B82" s="26"/>
    </row>
    <row r="83" spans="1:2" x14ac:dyDescent="0.25">
      <c r="A83" s="25" t="s">
        <v>1217</v>
      </c>
      <c r="B83" s="26"/>
    </row>
    <row r="84" spans="1:2" x14ac:dyDescent="0.25">
      <c r="A84" s="25" t="s">
        <v>1218</v>
      </c>
      <c r="B84" s="26"/>
    </row>
    <row r="85" spans="1:2" x14ac:dyDescent="0.25">
      <c r="A85" s="25" t="s">
        <v>1219</v>
      </c>
      <c r="B85" s="26"/>
    </row>
    <row r="86" spans="1:2" x14ac:dyDescent="0.25">
      <c r="A86" s="25" t="s">
        <v>1220</v>
      </c>
      <c r="B86" s="26"/>
    </row>
    <row r="87" spans="1:2" x14ac:dyDescent="0.25">
      <c r="A87" s="25" t="s">
        <v>1221</v>
      </c>
      <c r="B87" s="26"/>
    </row>
    <row r="88" spans="1:2" x14ac:dyDescent="0.25">
      <c r="A88" s="25" t="s">
        <v>1222</v>
      </c>
      <c r="B88" s="26"/>
    </row>
    <row r="89" spans="1:2" x14ac:dyDescent="0.25">
      <c r="A89" s="25" t="s">
        <v>1223</v>
      </c>
      <c r="B89" s="26"/>
    </row>
    <row r="90" spans="1:2" x14ac:dyDescent="0.25">
      <c r="A90" s="25" t="s">
        <v>1224</v>
      </c>
      <c r="B90" s="26"/>
    </row>
    <row r="91" spans="1:2" x14ac:dyDescent="0.25">
      <c r="A91" s="25" t="s">
        <v>1225</v>
      </c>
      <c r="B91" s="26"/>
    </row>
    <row r="92" spans="1:2" x14ac:dyDescent="0.25">
      <c r="A92" s="25" t="s">
        <v>1226</v>
      </c>
      <c r="B92" s="26"/>
    </row>
    <row r="93" spans="1:2" x14ac:dyDescent="0.25">
      <c r="A93" s="25" t="s">
        <v>1227</v>
      </c>
      <c r="B93" s="26"/>
    </row>
    <row r="94" spans="1:2" x14ac:dyDescent="0.25">
      <c r="A94" s="25" t="s">
        <v>1228</v>
      </c>
      <c r="B94" s="26"/>
    </row>
    <row r="95" spans="1:2" x14ac:dyDescent="0.25">
      <c r="A95" s="25" t="s">
        <v>1229</v>
      </c>
      <c r="B95" s="26"/>
    </row>
    <row r="96" spans="1:2" x14ac:dyDescent="0.25">
      <c r="A96" s="25" t="s">
        <v>1230</v>
      </c>
      <c r="B96" s="26"/>
    </row>
    <row r="97" spans="1:2" x14ac:dyDescent="0.25">
      <c r="A97" s="25" t="s">
        <v>1231</v>
      </c>
      <c r="B97" s="26"/>
    </row>
    <row r="98" spans="1:2" x14ac:dyDescent="0.25">
      <c r="A98" s="25" t="s">
        <v>1232</v>
      </c>
      <c r="B98" s="26"/>
    </row>
    <row r="99" spans="1:2" x14ac:dyDescent="0.25">
      <c r="A99" s="25" t="s">
        <v>1233</v>
      </c>
      <c r="B99" s="26"/>
    </row>
    <row r="100" spans="1:2" x14ac:dyDescent="0.25">
      <c r="A100" s="25" t="s">
        <v>1234</v>
      </c>
      <c r="B100" s="26"/>
    </row>
    <row r="101" spans="1:2" x14ac:dyDescent="0.25">
      <c r="A101" s="25" t="s">
        <v>1235</v>
      </c>
      <c r="B101" s="26"/>
    </row>
    <row r="102" spans="1:2" x14ac:dyDescent="0.25">
      <c r="A102" s="25" t="s">
        <v>1236</v>
      </c>
      <c r="B102" s="26"/>
    </row>
    <row r="103" spans="1:2" x14ac:dyDescent="0.25">
      <c r="A103" s="25" t="s">
        <v>1237</v>
      </c>
      <c r="B103" s="26"/>
    </row>
    <row r="104" spans="1:2" x14ac:dyDescent="0.25">
      <c r="A104" s="25" t="s">
        <v>1238</v>
      </c>
      <c r="B104" s="26"/>
    </row>
    <row r="105" spans="1:2" x14ac:dyDescent="0.25">
      <c r="A105" s="25" t="s">
        <v>1239</v>
      </c>
      <c r="B105" s="26"/>
    </row>
    <row r="106" spans="1:2" x14ac:dyDescent="0.25">
      <c r="A106" s="25" t="s">
        <v>1240</v>
      </c>
      <c r="B106" s="26"/>
    </row>
    <row r="107" spans="1:2" x14ac:dyDescent="0.25">
      <c r="A107" s="25" t="s">
        <v>1241</v>
      </c>
      <c r="B107" s="26"/>
    </row>
    <row r="108" spans="1:2" x14ac:dyDescent="0.25">
      <c r="A108" s="25" t="s">
        <v>1242</v>
      </c>
      <c r="B108" s="26"/>
    </row>
    <row r="109" spans="1:2" x14ac:dyDescent="0.25">
      <c r="A109" s="25" t="s">
        <v>1243</v>
      </c>
      <c r="B109" s="26"/>
    </row>
    <row r="110" spans="1:2" x14ac:dyDescent="0.25">
      <c r="A110" s="25" t="s">
        <v>1244</v>
      </c>
      <c r="B110" s="26"/>
    </row>
    <row r="111" spans="1:2" x14ac:dyDescent="0.25">
      <c r="A111" s="25" t="s">
        <v>1245</v>
      </c>
      <c r="B111" s="26"/>
    </row>
    <row r="112" spans="1:2" x14ac:dyDescent="0.25">
      <c r="A112" s="25" t="s">
        <v>1246</v>
      </c>
      <c r="B112" s="26"/>
    </row>
    <row r="113" spans="1:2" x14ac:dyDescent="0.25">
      <c r="A113" s="25" t="s">
        <v>1247</v>
      </c>
      <c r="B113" s="26"/>
    </row>
    <row r="114" spans="1:2" x14ac:dyDescent="0.25">
      <c r="A114" s="25" t="s">
        <v>1248</v>
      </c>
      <c r="B114" s="26"/>
    </row>
    <row r="115" spans="1:2" x14ac:dyDescent="0.25">
      <c r="A115" s="25" t="s">
        <v>1249</v>
      </c>
      <c r="B115" s="26"/>
    </row>
    <row r="116" spans="1:2" x14ac:dyDescent="0.25">
      <c r="A116" s="25" t="s">
        <v>1250</v>
      </c>
      <c r="B116" s="26"/>
    </row>
    <row r="117" spans="1:2" x14ac:dyDescent="0.25">
      <c r="A117" s="25" t="s">
        <v>1251</v>
      </c>
      <c r="B117" s="26"/>
    </row>
    <row r="118" spans="1:2" x14ac:dyDescent="0.25">
      <c r="A118" s="25" t="s">
        <v>1252</v>
      </c>
      <c r="B118" s="26"/>
    </row>
    <row r="119" spans="1:2" x14ac:dyDescent="0.25">
      <c r="A119" s="25" t="s">
        <v>1253</v>
      </c>
      <c r="B119" s="26"/>
    </row>
    <row r="120" spans="1:2" x14ac:dyDescent="0.25">
      <c r="A120" s="25" t="s">
        <v>1254</v>
      </c>
      <c r="B120" s="26"/>
    </row>
    <row r="121" spans="1:2" x14ac:dyDescent="0.25">
      <c r="A121" s="25" t="s">
        <v>1255</v>
      </c>
      <c r="B121" s="26"/>
    </row>
    <row r="122" spans="1:2" x14ac:dyDescent="0.25">
      <c r="A122" s="25" t="s">
        <v>1256</v>
      </c>
      <c r="B122" s="26"/>
    </row>
    <row r="123" spans="1:2" x14ac:dyDescent="0.25">
      <c r="A123" s="25" t="s">
        <v>1257</v>
      </c>
      <c r="B123" s="26"/>
    </row>
    <row r="124" spans="1:2" x14ac:dyDescent="0.25">
      <c r="A124" s="25" t="s">
        <v>1258</v>
      </c>
      <c r="B124" s="26"/>
    </row>
    <row r="125" spans="1:2" x14ac:dyDescent="0.25">
      <c r="A125" s="25" t="s">
        <v>1259</v>
      </c>
      <c r="B125" s="26"/>
    </row>
    <row r="126" spans="1:2" x14ac:dyDescent="0.25">
      <c r="A126" s="25" t="s">
        <v>1260</v>
      </c>
      <c r="B126" s="26"/>
    </row>
    <row r="127" spans="1:2" x14ac:dyDescent="0.25">
      <c r="A127" s="25" t="s">
        <v>1261</v>
      </c>
      <c r="B127" s="26"/>
    </row>
    <row r="128" spans="1:2" x14ac:dyDescent="0.25">
      <c r="A128" s="25" t="s">
        <v>1262</v>
      </c>
      <c r="B128" s="26"/>
    </row>
    <row r="129" spans="1:2" x14ac:dyDescent="0.25">
      <c r="A129" s="25" t="s">
        <v>1263</v>
      </c>
      <c r="B129" s="26"/>
    </row>
    <row r="130" spans="1:2" x14ac:dyDescent="0.25">
      <c r="A130" s="25" t="s">
        <v>1264</v>
      </c>
      <c r="B130" s="26"/>
    </row>
    <row r="131" spans="1:2" x14ac:dyDescent="0.25">
      <c r="A131" s="25" t="s">
        <v>1265</v>
      </c>
      <c r="B131" s="26"/>
    </row>
    <row r="132" spans="1:2" x14ac:dyDescent="0.25">
      <c r="A132" s="25" t="s">
        <v>1266</v>
      </c>
      <c r="B132" s="26"/>
    </row>
    <row r="133" spans="1:2" x14ac:dyDescent="0.25">
      <c r="A133" s="25" t="s">
        <v>1267</v>
      </c>
      <c r="B133" s="26"/>
    </row>
    <row r="134" spans="1:2" x14ac:dyDescent="0.25">
      <c r="A134" s="25" t="s">
        <v>1268</v>
      </c>
      <c r="B134" s="26"/>
    </row>
    <row r="135" spans="1:2" x14ac:dyDescent="0.25">
      <c r="A135" s="25" t="s">
        <v>1269</v>
      </c>
      <c r="B135" s="26"/>
    </row>
    <row r="136" spans="1:2" x14ac:dyDescent="0.25">
      <c r="A136" s="25" t="s">
        <v>1270</v>
      </c>
      <c r="B136" s="26"/>
    </row>
    <row r="137" spans="1:2" x14ac:dyDescent="0.25">
      <c r="A137" s="25" t="s">
        <v>1271</v>
      </c>
      <c r="B137" s="26"/>
    </row>
    <row r="138" spans="1:2" x14ac:dyDescent="0.25">
      <c r="A138" s="25" t="s">
        <v>1272</v>
      </c>
      <c r="B138" s="26"/>
    </row>
    <row r="139" spans="1:2" x14ac:dyDescent="0.25">
      <c r="A139" s="25" t="s">
        <v>1273</v>
      </c>
      <c r="B139" s="26"/>
    </row>
    <row r="140" spans="1:2" x14ac:dyDescent="0.25">
      <c r="A140" s="25" t="s">
        <v>1274</v>
      </c>
      <c r="B140" s="26"/>
    </row>
    <row r="141" spans="1:2" x14ac:dyDescent="0.25">
      <c r="A141" s="25" t="s">
        <v>1275</v>
      </c>
      <c r="B141" s="26"/>
    </row>
    <row r="142" spans="1:2" x14ac:dyDescent="0.25">
      <c r="A142" s="25" t="s">
        <v>1276</v>
      </c>
      <c r="B142" s="26"/>
    </row>
    <row r="143" spans="1:2" x14ac:dyDescent="0.25">
      <c r="A143" s="25" t="s">
        <v>1277</v>
      </c>
      <c r="B143" s="26"/>
    </row>
    <row r="144" spans="1:2" x14ac:dyDescent="0.25">
      <c r="A144" s="25" t="s">
        <v>1278</v>
      </c>
      <c r="B144" s="26"/>
    </row>
    <row r="145" spans="1:2" x14ac:dyDescent="0.25">
      <c r="A145" s="25" t="s">
        <v>1279</v>
      </c>
      <c r="B145" s="26"/>
    </row>
    <row r="146" spans="1:2" x14ac:dyDescent="0.25">
      <c r="A146" s="25" t="s">
        <v>1280</v>
      </c>
      <c r="B146" s="26"/>
    </row>
    <row r="147" spans="1:2" x14ac:dyDescent="0.25">
      <c r="A147" s="25" t="s">
        <v>1281</v>
      </c>
      <c r="B147" s="26"/>
    </row>
    <row r="148" spans="1:2" x14ac:dyDescent="0.25">
      <c r="A148" s="25" t="s">
        <v>1282</v>
      </c>
      <c r="B148" s="26"/>
    </row>
    <row r="149" spans="1:2" x14ac:dyDescent="0.25">
      <c r="A149" s="25" t="s">
        <v>1283</v>
      </c>
      <c r="B149" s="26"/>
    </row>
    <row r="150" spans="1:2" x14ac:dyDescent="0.25">
      <c r="A150" s="25" t="s">
        <v>1284</v>
      </c>
      <c r="B150" s="26"/>
    </row>
    <row r="151" spans="1:2" x14ac:dyDescent="0.25">
      <c r="A151" s="25" t="s">
        <v>1285</v>
      </c>
      <c r="B151" s="26"/>
    </row>
    <row r="152" spans="1:2" x14ac:dyDescent="0.25">
      <c r="A152" s="25" t="s">
        <v>1286</v>
      </c>
      <c r="B152" s="26"/>
    </row>
    <row r="153" spans="1:2" x14ac:dyDescent="0.25">
      <c r="A153" s="25" t="s">
        <v>1287</v>
      </c>
      <c r="B153" s="26"/>
    </row>
    <row r="154" spans="1:2" x14ac:dyDescent="0.25">
      <c r="A154" s="25" t="s">
        <v>1288</v>
      </c>
      <c r="B154" s="26"/>
    </row>
    <row r="155" spans="1:2" x14ac:dyDescent="0.25">
      <c r="A155" s="25" t="s">
        <v>1289</v>
      </c>
      <c r="B155" s="26"/>
    </row>
    <row r="156" spans="1:2" x14ac:dyDescent="0.25">
      <c r="A156" s="25" t="s">
        <v>1290</v>
      </c>
      <c r="B156" s="26"/>
    </row>
    <row r="157" spans="1:2" x14ac:dyDescent="0.25">
      <c r="A157" s="25" t="s">
        <v>1291</v>
      </c>
      <c r="B157" s="26"/>
    </row>
    <row r="158" spans="1:2" x14ac:dyDescent="0.25">
      <c r="A158" s="25" t="s">
        <v>1292</v>
      </c>
      <c r="B158" s="26"/>
    </row>
    <row r="159" spans="1:2" x14ac:dyDescent="0.25">
      <c r="A159" s="25" t="s">
        <v>1293</v>
      </c>
      <c r="B159" s="26"/>
    </row>
    <row r="160" spans="1:2" x14ac:dyDescent="0.25">
      <c r="A160" s="25" t="s">
        <v>1294</v>
      </c>
      <c r="B160" s="26"/>
    </row>
    <row r="161" spans="1:2" x14ac:dyDescent="0.25">
      <c r="A161" s="25" t="s">
        <v>1295</v>
      </c>
      <c r="B161" s="26"/>
    </row>
    <row r="162" spans="1:2" x14ac:dyDescent="0.25">
      <c r="A162" s="25" t="s">
        <v>1296</v>
      </c>
      <c r="B162" s="26"/>
    </row>
    <row r="163" spans="1:2" x14ac:dyDescent="0.25">
      <c r="A163" s="25" t="s">
        <v>1297</v>
      </c>
      <c r="B163" s="26"/>
    </row>
    <row r="164" spans="1:2" x14ac:dyDescent="0.25">
      <c r="A164" s="25" t="s">
        <v>1298</v>
      </c>
      <c r="B164" s="26"/>
    </row>
    <row r="165" spans="1:2" x14ac:dyDescent="0.25">
      <c r="A165" s="25" t="s">
        <v>1299</v>
      </c>
      <c r="B165" s="26"/>
    </row>
    <row r="166" spans="1:2" x14ac:dyDescent="0.25">
      <c r="A166" s="25" t="s">
        <v>1300</v>
      </c>
      <c r="B166" s="26"/>
    </row>
    <row r="167" spans="1:2" x14ac:dyDescent="0.25">
      <c r="A167" s="25" t="s">
        <v>1301</v>
      </c>
      <c r="B167" s="26"/>
    </row>
    <row r="168" spans="1:2" x14ac:dyDescent="0.25">
      <c r="A168" s="25" t="s">
        <v>1302</v>
      </c>
      <c r="B168" s="26"/>
    </row>
    <row r="169" spans="1:2" x14ac:dyDescent="0.25">
      <c r="A169" s="25" t="s">
        <v>1303</v>
      </c>
      <c r="B169" s="26"/>
    </row>
    <row r="170" spans="1:2" x14ac:dyDescent="0.25">
      <c r="A170" s="25" t="s">
        <v>1304</v>
      </c>
      <c r="B170" s="26"/>
    </row>
    <row r="171" spans="1:2" x14ac:dyDescent="0.25">
      <c r="A171" s="25" t="s">
        <v>1305</v>
      </c>
      <c r="B171" s="26"/>
    </row>
    <row r="172" spans="1:2" x14ac:dyDescent="0.25">
      <c r="A172" s="25" t="s">
        <v>1306</v>
      </c>
      <c r="B172" s="26"/>
    </row>
    <row r="173" spans="1:2" x14ac:dyDescent="0.25">
      <c r="A173" s="25" t="s">
        <v>1307</v>
      </c>
      <c r="B173" s="26"/>
    </row>
    <row r="174" spans="1:2" x14ac:dyDescent="0.25">
      <c r="A174" s="25" t="s">
        <v>1308</v>
      </c>
      <c r="B174" s="26"/>
    </row>
    <row r="175" spans="1:2" x14ac:dyDescent="0.25">
      <c r="A175" s="25" t="s">
        <v>1309</v>
      </c>
      <c r="B175" s="26"/>
    </row>
    <row r="176" spans="1:2" x14ac:dyDescent="0.25">
      <c r="A176" s="25" t="s">
        <v>1310</v>
      </c>
      <c r="B176" s="26"/>
    </row>
    <row r="177" spans="1:2" x14ac:dyDescent="0.25">
      <c r="A177" s="25" t="s">
        <v>1311</v>
      </c>
      <c r="B177" s="26"/>
    </row>
    <row r="178" spans="1:2" x14ac:dyDescent="0.25">
      <c r="A178" s="25" t="s">
        <v>1312</v>
      </c>
      <c r="B178" s="26"/>
    </row>
    <row r="179" spans="1:2" x14ac:dyDescent="0.25">
      <c r="A179" s="25" t="s">
        <v>1313</v>
      </c>
      <c r="B179" s="26"/>
    </row>
    <row r="180" spans="1:2" x14ac:dyDescent="0.25">
      <c r="A180" s="25" t="s">
        <v>1314</v>
      </c>
      <c r="B180" s="26"/>
    </row>
    <row r="181" spans="1:2" x14ac:dyDescent="0.25">
      <c r="A181" s="25" t="s">
        <v>1315</v>
      </c>
      <c r="B181" s="26"/>
    </row>
    <row r="182" spans="1:2" x14ac:dyDescent="0.25">
      <c r="A182" s="25" t="s">
        <v>1316</v>
      </c>
      <c r="B182" s="26"/>
    </row>
    <row r="183" spans="1:2" x14ac:dyDescent="0.25">
      <c r="A183" s="25" t="s">
        <v>1317</v>
      </c>
      <c r="B183" s="26"/>
    </row>
    <row r="184" spans="1:2" x14ac:dyDescent="0.25">
      <c r="A184" s="25" t="s">
        <v>1318</v>
      </c>
      <c r="B184" s="26"/>
    </row>
    <row r="185" spans="1:2" x14ac:dyDescent="0.25">
      <c r="A185" s="25" t="s">
        <v>1319</v>
      </c>
      <c r="B185" s="26"/>
    </row>
    <row r="186" spans="1:2" x14ac:dyDescent="0.25">
      <c r="A186" s="25" t="s">
        <v>1320</v>
      </c>
      <c r="B186" s="26"/>
    </row>
    <row r="187" spans="1:2" x14ac:dyDescent="0.25">
      <c r="A187" s="25" t="s">
        <v>1321</v>
      </c>
      <c r="B187" s="26"/>
    </row>
    <row r="188" spans="1:2" x14ac:dyDescent="0.25">
      <c r="A188" s="25" t="s">
        <v>1322</v>
      </c>
      <c r="B188" s="26"/>
    </row>
    <row r="189" spans="1:2" x14ac:dyDescent="0.25">
      <c r="A189" s="25" t="s">
        <v>1323</v>
      </c>
      <c r="B189" s="26"/>
    </row>
    <row r="190" spans="1:2" x14ac:dyDescent="0.25">
      <c r="A190" s="25" t="s">
        <v>1324</v>
      </c>
      <c r="B190" s="26"/>
    </row>
    <row r="191" spans="1:2" x14ac:dyDescent="0.25">
      <c r="A191" s="25" t="s">
        <v>1325</v>
      </c>
      <c r="B191" s="26"/>
    </row>
    <row r="192" spans="1:2" x14ac:dyDescent="0.25">
      <c r="A192" s="25" t="s">
        <v>1326</v>
      </c>
      <c r="B192" s="26"/>
    </row>
    <row r="193" spans="1:2" x14ac:dyDescent="0.25">
      <c r="A193" s="25" t="s">
        <v>1327</v>
      </c>
      <c r="B193" s="26"/>
    </row>
    <row r="194" spans="1:2" x14ac:dyDescent="0.25">
      <c r="A194" s="25" t="s">
        <v>1328</v>
      </c>
      <c r="B194" s="26"/>
    </row>
    <row r="195" spans="1:2" x14ac:dyDescent="0.25">
      <c r="A195" s="25" t="s">
        <v>1329</v>
      </c>
      <c r="B195" s="26"/>
    </row>
    <row r="196" spans="1:2" x14ac:dyDescent="0.25">
      <c r="A196" s="25" t="s">
        <v>1330</v>
      </c>
      <c r="B196" s="26"/>
    </row>
    <row r="197" spans="1:2" x14ac:dyDescent="0.25">
      <c r="A197" s="25" t="s">
        <v>1331</v>
      </c>
      <c r="B197" s="26"/>
    </row>
    <row r="198" spans="1:2" x14ac:dyDescent="0.25">
      <c r="A198" s="25" t="s">
        <v>1332</v>
      </c>
      <c r="B198" s="26"/>
    </row>
    <row r="199" spans="1:2" x14ac:dyDescent="0.25">
      <c r="A199" s="25" t="s">
        <v>1333</v>
      </c>
      <c r="B199" s="26"/>
    </row>
    <row r="200" spans="1:2" x14ac:dyDescent="0.25">
      <c r="A200" s="25" t="s">
        <v>1334</v>
      </c>
      <c r="B200" s="26"/>
    </row>
    <row r="201" spans="1:2" x14ac:dyDescent="0.25">
      <c r="A201" s="25" t="s">
        <v>1335</v>
      </c>
      <c r="B201" s="26"/>
    </row>
    <row r="202" spans="1:2" x14ac:dyDescent="0.25">
      <c r="A202" s="25" t="s">
        <v>1336</v>
      </c>
      <c r="B202" s="26"/>
    </row>
    <row r="203" spans="1:2" x14ac:dyDescent="0.25">
      <c r="A203" s="25" t="s">
        <v>1337</v>
      </c>
      <c r="B203" s="26"/>
    </row>
    <row r="204" spans="1:2" x14ac:dyDescent="0.25">
      <c r="A204" s="25" t="s">
        <v>1338</v>
      </c>
      <c r="B204" s="26"/>
    </row>
    <row r="205" spans="1:2" x14ac:dyDescent="0.25">
      <c r="A205" s="25" t="s">
        <v>1339</v>
      </c>
      <c r="B205" s="26"/>
    </row>
    <row r="206" spans="1:2" x14ac:dyDescent="0.25">
      <c r="A206" s="25" t="s">
        <v>1340</v>
      </c>
      <c r="B206" s="26"/>
    </row>
    <row r="207" spans="1:2" x14ac:dyDescent="0.25">
      <c r="A207" s="25" t="s">
        <v>1341</v>
      </c>
      <c r="B207" s="26"/>
    </row>
    <row r="208" spans="1:2" x14ac:dyDescent="0.25">
      <c r="A208" s="25" t="s">
        <v>1342</v>
      </c>
      <c r="B208" s="26"/>
    </row>
    <row r="209" spans="1:2" x14ac:dyDescent="0.25">
      <c r="A209" s="25" t="s">
        <v>1343</v>
      </c>
      <c r="B209" s="26"/>
    </row>
    <row r="210" spans="1:2" x14ac:dyDescent="0.25">
      <c r="A210" s="25" t="s">
        <v>1344</v>
      </c>
      <c r="B210" s="26"/>
    </row>
    <row r="211" spans="1:2" x14ac:dyDescent="0.25">
      <c r="A211" s="25" t="s">
        <v>1345</v>
      </c>
      <c r="B211" s="26"/>
    </row>
    <row r="212" spans="1:2" x14ac:dyDescent="0.25">
      <c r="A212" s="25" t="s">
        <v>1346</v>
      </c>
      <c r="B212" s="26"/>
    </row>
    <row r="213" spans="1:2" x14ac:dyDescent="0.25">
      <c r="A213" s="25" t="s">
        <v>1347</v>
      </c>
      <c r="B213" s="26"/>
    </row>
    <row r="214" spans="1:2" x14ac:dyDescent="0.25">
      <c r="A214" s="25" t="s">
        <v>1348</v>
      </c>
      <c r="B214" s="26"/>
    </row>
    <row r="215" spans="1:2" x14ac:dyDescent="0.25">
      <c r="A215" s="25" t="s">
        <v>1349</v>
      </c>
      <c r="B215" s="26"/>
    </row>
    <row r="216" spans="1:2" x14ac:dyDescent="0.25">
      <c r="A216" s="25" t="s">
        <v>1350</v>
      </c>
      <c r="B216" s="26"/>
    </row>
    <row r="217" spans="1:2" x14ac:dyDescent="0.25">
      <c r="A217" s="25" t="s">
        <v>1351</v>
      </c>
      <c r="B217" s="26"/>
    </row>
    <row r="218" spans="1:2" x14ac:dyDescent="0.25">
      <c r="A218" s="25" t="s">
        <v>1352</v>
      </c>
      <c r="B218" s="26"/>
    </row>
    <row r="219" spans="1:2" x14ac:dyDescent="0.25">
      <c r="A219" s="25" t="s">
        <v>1353</v>
      </c>
      <c r="B219" s="26"/>
    </row>
    <row r="220" spans="1:2" x14ac:dyDescent="0.25">
      <c r="A220" s="25" t="s">
        <v>1354</v>
      </c>
      <c r="B220" s="26"/>
    </row>
    <row r="221" spans="1:2" x14ac:dyDescent="0.25">
      <c r="A221" s="25" t="s">
        <v>1355</v>
      </c>
      <c r="B221" s="26"/>
    </row>
    <row r="222" spans="1:2" x14ac:dyDescent="0.25">
      <c r="A222" s="25" t="s">
        <v>1356</v>
      </c>
      <c r="B222" s="26"/>
    </row>
    <row r="223" spans="1:2" x14ac:dyDescent="0.25">
      <c r="A223" s="25" t="s">
        <v>1357</v>
      </c>
      <c r="B223" s="26"/>
    </row>
    <row r="224" spans="1:2" x14ac:dyDescent="0.25">
      <c r="A224" s="25" t="s">
        <v>1358</v>
      </c>
      <c r="B224" s="26"/>
    </row>
    <row r="225" spans="1:2" x14ac:dyDescent="0.25">
      <c r="A225" s="25" t="s">
        <v>1359</v>
      </c>
      <c r="B225" s="26"/>
    </row>
    <row r="226" spans="1:2" x14ac:dyDescent="0.25">
      <c r="A226" s="25" t="s">
        <v>1360</v>
      </c>
      <c r="B226" s="26"/>
    </row>
    <row r="227" spans="1:2" x14ac:dyDescent="0.25">
      <c r="A227" s="25" t="s">
        <v>1361</v>
      </c>
      <c r="B227" s="26"/>
    </row>
    <row r="228" spans="1:2" x14ac:dyDescent="0.25">
      <c r="A228" s="25" t="s">
        <v>1362</v>
      </c>
      <c r="B228" s="26"/>
    </row>
    <row r="229" spans="1:2" x14ac:dyDescent="0.25">
      <c r="A229" s="25" t="s">
        <v>1363</v>
      </c>
      <c r="B229" s="26"/>
    </row>
    <row r="230" spans="1:2" x14ac:dyDescent="0.25">
      <c r="A230" s="25" t="s">
        <v>1364</v>
      </c>
      <c r="B230" s="26"/>
    </row>
    <row r="231" spans="1:2" x14ac:dyDescent="0.25">
      <c r="A231" s="25" t="s">
        <v>1365</v>
      </c>
      <c r="B231" s="26"/>
    </row>
    <row r="232" spans="1:2" x14ac:dyDescent="0.25">
      <c r="A232" s="25" t="s">
        <v>1366</v>
      </c>
      <c r="B232" s="26"/>
    </row>
    <row r="233" spans="1:2" x14ac:dyDescent="0.25">
      <c r="A233" s="25" t="s">
        <v>1367</v>
      </c>
      <c r="B233" s="26"/>
    </row>
    <row r="234" spans="1:2" x14ac:dyDescent="0.25">
      <c r="A234" s="25" t="s">
        <v>1368</v>
      </c>
      <c r="B234" s="26"/>
    </row>
    <row r="235" spans="1:2" x14ac:dyDescent="0.25">
      <c r="A235" s="25" t="s">
        <v>1369</v>
      </c>
      <c r="B235" s="26"/>
    </row>
    <row r="236" spans="1:2" x14ac:dyDescent="0.25">
      <c r="A236" s="25" t="s">
        <v>1370</v>
      </c>
      <c r="B236" s="26"/>
    </row>
    <row r="237" spans="1:2" x14ac:dyDescent="0.25">
      <c r="A237" s="25" t="s">
        <v>1371</v>
      </c>
      <c r="B237" s="26"/>
    </row>
    <row r="238" spans="1:2" x14ac:dyDescent="0.25">
      <c r="A238" s="25" t="s">
        <v>1372</v>
      </c>
      <c r="B238" s="26"/>
    </row>
    <row r="239" spans="1:2" x14ac:dyDescent="0.25">
      <c r="A239" s="25" t="s">
        <v>1373</v>
      </c>
      <c r="B239" s="26"/>
    </row>
    <row r="240" spans="1:2" x14ac:dyDescent="0.25">
      <c r="A240" s="25" t="s">
        <v>1374</v>
      </c>
      <c r="B240" s="26"/>
    </row>
    <row r="241" spans="1:2" x14ac:dyDescent="0.25">
      <c r="A241" s="25" t="s">
        <v>1375</v>
      </c>
      <c r="B241" s="26"/>
    </row>
    <row r="242" spans="1:2" x14ac:dyDescent="0.25">
      <c r="A242" s="25" t="s">
        <v>1376</v>
      </c>
      <c r="B242" s="26"/>
    </row>
    <row r="243" spans="1:2" x14ac:dyDescent="0.25">
      <c r="A243" s="25" t="s">
        <v>1377</v>
      </c>
      <c r="B243" s="26"/>
    </row>
    <row r="244" spans="1:2" x14ac:dyDescent="0.25">
      <c r="A244" s="25" t="s">
        <v>1378</v>
      </c>
      <c r="B244" s="26"/>
    </row>
    <row r="245" spans="1:2" x14ac:dyDescent="0.25">
      <c r="A245" s="25" t="s">
        <v>1379</v>
      </c>
      <c r="B245" s="26"/>
    </row>
    <row r="246" spans="1:2" x14ac:dyDescent="0.25">
      <c r="A246" s="25" t="s">
        <v>1380</v>
      </c>
      <c r="B246" s="26"/>
    </row>
    <row r="247" spans="1:2" x14ac:dyDescent="0.25">
      <c r="A247" s="25" t="s">
        <v>1381</v>
      </c>
      <c r="B247" s="26"/>
    </row>
    <row r="248" spans="1:2" x14ac:dyDescent="0.25">
      <c r="A248" s="25" t="s">
        <v>1382</v>
      </c>
      <c r="B248" s="26"/>
    </row>
    <row r="249" spans="1:2" x14ac:dyDescent="0.25">
      <c r="A249" s="25" t="s">
        <v>1383</v>
      </c>
      <c r="B249" s="26"/>
    </row>
    <row r="250" spans="1:2" x14ac:dyDescent="0.25">
      <c r="A250" s="25" t="s">
        <v>1384</v>
      </c>
      <c r="B250" s="26"/>
    </row>
    <row r="251" spans="1:2" x14ac:dyDescent="0.25">
      <c r="A251" s="25" t="s">
        <v>1385</v>
      </c>
      <c r="B251" s="26"/>
    </row>
    <row r="252" spans="1:2" x14ac:dyDescent="0.25">
      <c r="A252" s="25" t="s">
        <v>1386</v>
      </c>
      <c r="B252" s="26"/>
    </row>
    <row r="253" spans="1:2" x14ac:dyDescent="0.25">
      <c r="A253" s="25" t="s">
        <v>1387</v>
      </c>
      <c r="B253" s="26"/>
    </row>
    <row r="254" spans="1:2" x14ac:dyDescent="0.25">
      <c r="A254" s="25" t="s">
        <v>1388</v>
      </c>
      <c r="B254" s="26"/>
    </row>
    <row r="255" spans="1:2" x14ac:dyDescent="0.25">
      <c r="A255" s="25" t="s">
        <v>1389</v>
      </c>
      <c r="B255" s="26"/>
    </row>
    <row r="256" spans="1:2" x14ac:dyDescent="0.25">
      <c r="A256" s="25" t="s">
        <v>1390</v>
      </c>
      <c r="B256" s="26"/>
    </row>
    <row r="257" spans="1:2" x14ac:dyDescent="0.25">
      <c r="A257" s="25" t="s">
        <v>1391</v>
      </c>
      <c r="B257" s="26"/>
    </row>
    <row r="258" spans="1:2" x14ac:dyDescent="0.25">
      <c r="A258" s="25" t="s">
        <v>1392</v>
      </c>
      <c r="B258" s="26"/>
    </row>
    <row r="259" spans="1:2" x14ac:dyDescent="0.25">
      <c r="A259" s="25" t="s">
        <v>1393</v>
      </c>
      <c r="B259" s="26"/>
    </row>
    <row r="260" spans="1:2" x14ac:dyDescent="0.25">
      <c r="A260" s="25" t="s">
        <v>1394</v>
      </c>
      <c r="B260" s="26"/>
    </row>
    <row r="261" spans="1:2" x14ac:dyDescent="0.25">
      <c r="A261" s="25" t="s">
        <v>1395</v>
      </c>
      <c r="B261" s="26"/>
    </row>
    <row r="262" spans="1:2" x14ac:dyDescent="0.25">
      <c r="A262" s="25" t="s">
        <v>1396</v>
      </c>
      <c r="B262" s="26"/>
    </row>
    <row r="263" spans="1:2" x14ac:dyDescent="0.25">
      <c r="A263" s="25" t="s">
        <v>1397</v>
      </c>
      <c r="B263" s="26"/>
    </row>
    <row r="264" spans="1:2" x14ac:dyDescent="0.25">
      <c r="A264" s="25" t="s">
        <v>1398</v>
      </c>
      <c r="B264" s="26"/>
    </row>
    <row r="265" spans="1:2" x14ac:dyDescent="0.25">
      <c r="A265" s="25" t="s">
        <v>1399</v>
      </c>
      <c r="B265" s="26"/>
    </row>
    <row r="266" spans="1:2" x14ac:dyDescent="0.25">
      <c r="A266" s="25" t="s">
        <v>1400</v>
      </c>
      <c r="B266" s="26"/>
    </row>
    <row r="267" spans="1:2" x14ac:dyDescent="0.25">
      <c r="A267" s="25" t="s">
        <v>1401</v>
      </c>
      <c r="B267" s="26"/>
    </row>
    <row r="268" spans="1:2" x14ac:dyDescent="0.25">
      <c r="A268" s="25" t="s">
        <v>1402</v>
      </c>
      <c r="B268" s="26"/>
    </row>
    <row r="269" spans="1:2" x14ac:dyDescent="0.25">
      <c r="A269" s="25" t="s">
        <v>1403</v>
      </c>
      <c r="B269" s="26"/>
    </row>
    <row r="270" spans="1:2" x14ac:dyDescent="0.25">
      <c r="A270" s="25" t="s">
        <v>1404</v>
      </c>
      <c r="B270" s="26"/>
    </row>
    <row r="271" spans="1:2" x14ac:dyDescent="0.25">
      <c r="A271" s="25" t="s">
        <v>1405</v>
      </c>
      <c r="B271" s="26"/>
    </row>
    <row r="272" spans="1:2" x14ac:dyDescent="0.25">
      <c r="A272" s="25" t="s">
        <v>1406</v>
      </c>
      <c r="B272" s="26"/>
    </row>
    <row r="273" spans="1:2" x14ac:dyDescent="0.25">
      <c r="A273" s="25" t="s">
        <v>1407</v>
      </c>
      <c r="B273" s="26"/>
    </row>
    <row r="274" spans="1:2" x14ac:dyDescent="0.25">
      <c r="A274" s="25" t="s">
        <v>1408</v>
      </c>
      <c r="B274" s="26"/>
    </row>
    <row r="275" spans="1:2" x14ac:dyDescent="0.25">
      <c r="A275" s="25" t="s">
        <v>1409</v>
      </c>
      <c r="B275" s="26"/>
    </row>
    <row r="276" spans="1:2" x14ac:dyDescent="0.25">
      <c r="A276" s="25" t="s">
        <v>1410</v>
      </c>
      <c r="B276" s="26"/>
    </row>
    <row r="277" spans="1:2" x14ac:dyDescent="0.25">
      <c r="A277" s="25" t="s">
        <v>1411</v>
      </c>
      <c r="B277" s="26"/>
    </row>
    <row r="278" spans="1:2" x14ac:dyDescent="0.25">
      <c r="A278" s="25" t="s">
        <v>1412</v>
      </c>
      <c r="B278" s="26"/>
    </row>
    <row r="279" spans="1:2" x14ac:dyDescent="0.25">
      <c r="A279" s="25" t="s">
        <v>1413</v>
      </c>
      <c r="B279" s="26"/>
    </row>
    <row r="280" spans="1:2" x14ac:dyDescent="0.25">
      <c r="A280" s="25" t="s">
        <v>1414</v>
      </c>
      <c r="B280" s="26"/>
    </row>
    <row r="281" spans="1:2" x14ac:dyDescent="0.25">
      <c r="A281" s="25" t="s">
        <v>1415</v>
      </c>
      <c r="B281" s="26"/>
    </row>
    <row r="282" spans="1:2" x14ac:dyDescent="0.25">
      <c r="A282" s="25" t="s">
        <v>1416</v>
      </c>
      <c r="B282" s="26"/>
    </row>
    <row r="283" spans="1:2" x14ac:dyDescent="0.25">
      <c r="A283" s="25" t="s">
        <v>1417</v>
      </c>
      <c r="B283" s="26"/>
    </row>
    <row r="284" spans="1:2" x14ac:dyDescent="0.25">
      <c r="A284" s="25" t="s">
        <v>1418</v>
      </c>
      <c r="B284" s="26"/>
    </row>
    <row r="285" spans="1:2" x14ac:dyDescent="0.25">
      <c r="A285" s="25" t="s">
        <v>1419</v>
      </c>
      <c r="B285" s="26"/>
    </row>
    <row r="286" spans="1:2" x14ac:dyDescent="0.25">
      <c r="A286" s="25" t="s">
        <v>1420</v>
      </c>
      <c r="B286" s="26"/>
    </row>
    <row r="287" spans="1:2" x14ac:dyDescent="0.25">
      <c r="A287" s="25" t="s">
        <v>1421</v>
      </c>
      <c r="B287" s="26"/>
    </row>
    <row r="288" spans="1:2" x14ac:dyDescent="0.25">
      <c r="A288" s="25" t="s">
        <v>1422</v>
      </c>
      <c r="B288" s="26"/>
    </row>
    <row r="289" spans="1:2" x14ac:dyDescent="0.25">
      <c r="A289" s="25" t="s">
        <v>1423</v>
      </c>
      <c r="B289" s="26"/>
    </row>
    <row r="290" spans="1:2" x14ac:dyDescent="0.25">
      <c r="A290" s="25" t="s">
        <v>1424</v>
      </c>
      <c r="B290" s="26"/>
    </row>
    <row r="291" spans="1:2" x14ac:dyDescent="0.25">
      <c r="A291" s="25" t="s">
        <v>1425</v>
      </c>
      <c r="B291" s="26"/>
    </row>
    <row r="292" spans="1:2" x14ac:dyDescent="0.25">
      <c r="A292" s="25" t="s">
        <v>1426</v>
      </c>
      <c r="B292" s="26"/>
    </row>
    <row r="293" spans="1:2" x14ac:dyDescent="0.25">
      <c r="A293" s="25" t="s">
        <v>1427</v>
      </c>
      <c r="B293" s="26"/>
    </row>
    <row r="294" spans="1:2" x14ac:dyDescent="0.25">
      <c r="A294" s="25" t="s">
        <v>1428</v>
      </c>
      <c r="B294" s="26"/>
    </row>
    <row r="295" spans="1:2" x14ac:dyDescent="0.25">
      <c r="A295" s="25" t="s">
        <v>1429</v>
      </c>
      <c r="B295" s="26"/>
    </row>
    <row r="296" spans="1:2" x14ac:dyDescent="0.25">
      <c r="A296" s="25" t="s">
        <v>1430</v>
      </c>
      <c r="B296" s="26"/>
    </row>
    <row r="297" spans="1:2" x14ac:dyDescent="0.25">
      <c r="A297" s="25" t="s">
        <v>1431</v>
      </c>
      <c r="B297" s="26"/>
    </row>
    <row r="298" spans="1:2" x14ac:dyDescent="0.25">
      <c r="A298" s="25" t="s">
        <v>1432</v>
      </c>
      <c r="B298" s="26"/>
    </row>
    <row r="299" spans="1:2" x14ac:dyDescent="0.25">
      <c r="A299" s="25" t="s">
        <v>1433</v>
      </c>
      <c r="B299" s="26"/>
    </row>
    <row r="300" spans="1:2" x14ac:dyDescent="0.25">
      <c r="A300" s="25" t="s">
        <v>1434</v>
      </c>
      <c r="B300" s="26"/>
    </row>
    <row r="301" spans="1:2" x14ac:dyDescent="0.25">
      <c r="A301" s="25" t="s">
        <v>1435</v>
      </c>
      <c r="B301" s="26"/>
    </row>
    <row r="302" spans="1:2" x14ac:dyDescent="0.25">
      <c r="A302" s="25" t="s">
        <v>1436</v>
      </c>
      <c r="B302" s="26"/>
    </row>
    <row r="303" spans="1:2" x14ac:dyDescent="0.25">
      <c r="A303" s="25" t="s">
        <v>1437</v>
      </c>
      <c r="B303" s="26"/>
    </row>
    <row r="304" spans="1:2" x14ac:dyDescent="0.25">
      <c r="A304" s="25" t="s">
        <v>1438</v>
      </c>
      <c r="B304" s="26"/>
    </row>
    <row r="305" spans="1:2" x14ac:dyDescent="0.25">
      <c r="A305" s="25" t="s">
        <v>1439</v>
      </c>
      <c r="B305" s="26"/>
    </row>
    <row r="306" spans="1:2" x14ac:dyDescent="0.25">
      <c r="A306" s="25" t="s">
        <v>1440</v>
      </c>
      <c r="B306" s="26"/>
    </row>
    <row r="307" spans="1:2" x14ac:dyDescent="0.25">
      <c r="A307" s="25" t="s">
        <v>1441</v>
      </c>
      <c r="B307" s="26"/>
    </row>
    <row r="308" spans="1:2" x14ac:dyDescent="0.25">
      <c r="A308" s="25" t="s">
        <v>1442</v>
      </c>
      <c r="B308" s="26"/>
    </row>
    <row r="309" spans="1:2" x14ac:dyDescent="0.25">
      <c r="A309" s="25" t="s">
        <v>1443</v>
      </c>
      <c r="B309" s="26"/>
    </row>
    <row r="310" spans="1:2" x14ac:dyDescent="0.25">
      <c r="A310" s="25" t="s">
        <v>1444</v>
      </c>
      <c r="B310" s="26"/>
    </row>
    <row r="311" spans="1:2" x14ac:dyDescent="0.25">
      <c r="A311" s="25" t="s">
        <v>1445</v>
      </c>
      <c r="B311" s="26"/>
    </row>
    <row r="312" spans="1:2" x14ac:dyDescent="0.25">
      <c r="A312" s="25" t="s">
        <v>1446</v>
      </c>
      <c r="B312" s="26"/>
    </row>
    <row r="313" spans="1:2" x14ac:dyDescent="0.25">
      <c r="A313" s="25" t="s">
        <v>1447</v>
      </c>
      <c r="B313" s="26"/>
    </row>
    <row r="314" spans="1:2" x14ac:dyDescent="0.25">
      <c r="A314" s="25" t="s">
        <v>1448</v>
      </c>
      <c r="B314" s="26"/>
    </row>
    <row r="315" spans="1:2" x14ac:dyDescent="0.25">
      <c r="A315" s="25" t="s">
        <v>1449</v>
      </c>
      <c r="B315" s="26"/>
    </row>
    <row r="316" spans="1:2" x14ac:dyDescent="0.25">
      <c r="A316" s="25" t="s">
        <v>1450</v>
      </c>
      <c r="B316" s="26"/>
    </row>
    <row r="317" spans="1:2" x14ac:dyDescent="0.25">
      <c r="A317" s="25" t="s">
        <v>1451</v>
      </c>
      <c r="B317" s="26"/>
    </row>
    <row r="318" spans="1:2" x14ac:dyDescent="0.25">
      <c r="A318" s="25" t="s">
        <v>1452</v>
      </c>
      <c r="B318" s="26"/>
    </row>
    <row r="319" spans="1:2" x14ac:dyDescent="0.25">
      <c r="A319" s="25" t="s">
        <v>1453</v>
      </c>
      <c r="B319" s="26"/>
    </row>
    <row r="320" spans="1:2" x14ac:dyDescent="0.25">
      <c r="A320" s="25" t="s">
        <v>1454</v>
      </c>
      <c r="B320" s="26"/>
    </row>
    <row r="321" spans="1:2" x14ac:dyDescent="0.25">
      <c r="A321" s="25" t="s">
        <v>1455</v>
      </c>
      <c r="B321" s="26"/>
    </row>
    <row r="322" spans="1:2" x14ac:dyDescent="0.25">
      <c r="A322" s="25" t="s">
        <v>1456</v>
      </c>
      <c r="B322" s="26"/>
    </row>
    <row r="323" spans="1:2" x14ac:dyDescent="0.25">
      <c r="A323" s="25" t="s">
        <v>1457</v>
      </c>
      <c r="B323" s="26"/>
    </row>
    <row r="324" spans="1:2" x14ac:dyDescent="0.25">
      <c r="A324" s="25" t="s">
        <v>1458</v>
      </c>
      <c r="B324" s="26"/>
    </row>
    <row r="325" spans="1:2" x14ac:dyDescent="0.25">
      <c r="A325" s="25" t="s">
        <v>1459</v>
      </c>
      <c r="B325" s="26"/>
    </row>
    <row r="326" spans="1:2" x14ac:dyDescent="0.25">
      <c r="A326" s="25" t="s">
        <v>1460</v>
      </c>
      <c r="B326" s="26"/>
    </row>
    <row r="327" spans="1:2" x14ac:dyDescent="0.25">
      <c r="A327" s="25" t="s">
        <v>1461</v>
      </c>
      <c r="B327" s="26"/>
    </row>
    <row r="328" spans="1:2" x14ac:dyDescent="0.25">
      <c r="A328" s="25" t="s">
        <v>1462</v>
      </c>
      <c r="B328" s="26"/>
    </row>
    <row r="329" spans="1:2" x14ac:dyDescent="0.25">
      <c r="A329" s="25" t="s">
        <v>1463</v>
      </c>
      <c r="B329" s="26"/>
    </row>
    <row r="330" spans="1:2" x14ac:dyDescent="0.25">
      <c r="A330" s="25" t="s">
        <v>1464</v>
      </c>
      <c r="B330" s="26"/>
    </row>
    <row r="331" spans="1:2" x14ac:dyDescent="0.25">
      <c r="A331" s="25" t="s">
        <v>1465</v>
      </c>
      <c r="B331" s="26"/>
    </row>
    <row r="332" spans="1:2" x14ac:dyDescent="0.25">
      <c r="A332" s="25" t="s">
        <v>1466</v>
      </c>
      <c r="B332" s="26"/>
    </row>
    <row r="333" spans="1:2" x14ac:dyDescent="0.25">
      <c r="A333" s="25" t="s">
        <v>1467</v>
      </c>
      <c r="B333" s="26"/>
    </row>
    <row r="334" spans="1:2" x14ac:dyDescent="0.25">
      <c r="A334" s="25" t="s">
        <v>1468</v>
      </c>
      <c r="B334" s="26"/>
    </row>
    <row r="335" spans="1:2" x14ac:dyDescent="0.25">
      <c r="A335" s="25" t="s">
        <v>1469</v>
      </c>
      <c r="B335" s="26"/>
    </row>
    <row r="336" spans="1:2" x14ac:dyDescent="0.25">
      <c r="A336" s="25" t="s">
        <v>1470</v>
      </c>
      <c r="B336" s="26"/>
    </row>
    <row r="337" spans="1:2" x14ac:dyDescent="0.25">
      <c r="A337" s="25" t="s">
        <v>1471</v>
      </c>
      <c r="B337" s="26"/>
    </row>
    <row r="338" spans="1:2" x14ac:dyDescent="0.25">
      <c r="A338" s="25" t="s">
        <v>1472</v>
      </c>
      <c r="B338" s="26"/>
    </row>
    <row r="339" spans="1:2" x14ac:dyDescent="0.25">
      <c r="A339" s="25" t="s">
        <v>1473</v>
      </c>
      <c r="B339" s="26"/>
    </row>
    <row r="340" spans="1:2" x14ac:dyDescent="0.25">
      <c r="A340" s="25" t="s">
        <v>1474</v>
      </c>
      <c r="B340" s="26"/>
    </row>
    <row r="341" spans="1:2" x14ac:dyDescent="0.25">
      <c r="A341" s="25" t="s">
        <v>1475</v>
      </c>
      <c r="B341" s="26"/>
    </row>
    <row r="342" spans="1:2" x14ac:dyDescent="0.25">
      <c r="A342" s="25" t="s">
        <v>1476</v>
      </c>
      <c r="B342" s="26"/>
    </row>
    <row r="343" spans="1:2" x14ac:dyDescent="0.25">
      <c r="A343" s="25" t="s">
        <v>1477</v>
      </c>
      <c r="B343" s="26"/>
    </row>
    <row r="344" spans="1:2" x14ac:dyDescent="0.25">
      <c r="A344" s="25" t="s">
        <v>1478</v>
      </c>
      <c r="B344" s="26"/>
    </row>
    <row r="345" spans="1:2" x14ac:dyDescent="0.25">
      <c r="A345" s="25" t="s">
        <v>1479</v>
      </c>
      <c r="B345" s="26"/>
    </row>
    <row r="346" spans="1:2" x14ac:dyDescent="0.25">
      <c r="A346" s="25" t="s">
        <v>1480</v>
      </c>
      <c r="B346" s="26"/>
    </row>
    <row r="347" spans="1:2" x14ac:dyDescent="0.25">
      <c r="A347" s="25" t="s">
        <v>1481</v>
      </c>
      <c r="B347" s="26"/>
    </row>
    <row r="348" spans="1:2" x14ac:dyDescent="0.25">
      <c r="A348" s="25" t="s">
        <v>1482</v>
      </c>
      <c r="B348" s="26"/>
    </row>
    <row r="349" spans="1:2" x14ac:dyDescent="0.25">
      <c r="A349" s="25" t="s">
        <v>1483</v>
      </c>
      <c r="B349" s="26"/>
    </row>
    <row r="350" spans="1:2" x14ac:dyDescent="0.25">
      <c r="A350" s="25" t="s">
        <v>1484</v>
      </c>
      <c r="B350" s="26"/>
    </row>
    <row r="351" spans="1:2" x14ac:dyDescent="0.25">
      <c r="A351" s="25" t="s">
        <v>1485</v>
      </c>
      <c r="B351" s="26"/>
    </row>
    <row r="352" spans="1:2" x14ac:dyDescent="0.25">
      <c r="A352" s="25" t="s">
        <v>1486</v>
      </c>
      <c r="B352" s="26"/>
    </row>
    <row r="353" spans="1:2" x14ac:dyDescent="0.25">
      <c r="A353" s="25" t="s">
        <v>1487</v>
      </c>
      <c r="B353" s="26"/>
    </row>
    <row r="354" spans="1:2" x14ac:dyDescent="0.25">
      <c r="A354" s="25" t="s">
        <v>1488</v>
      </c>
      <c r="B354" s="26"/>
    </row>
    <row r="355" spans="1:2" x14ac:dyDescent="0.25">
      <c r="A355" s="25" t="s">
        <v>1489</v>
      </c>
      <c r="B355" s="26"/>
    </row>
    <row r="356" spans="1:2" x14ac:dyDescent="0.25">
      <c r="A356" s="25" t="s">
        <v>1490</v>
      </c>
      <c r="B356" s="26"/>
    </row>
    <row r="357" spans="1:2" x14ac:dyDescent="0.25">
      <c r="A357" s="25" t="s">
        <v>1491</v>
      </c>
      <c r="B357" s="26"/>
    </row>
    <row r="358" spans="1:2" x14ac:dyDescent="0.25">
      <c r="A358" s="25" t="s">
        <v>1492</v>
      </c>
      <c r="B358" s="26"/>
    </row>
    <row r="359" spans="1:2" x14ac:dyDescent="0.25">
      <c r="A359" s="25" t="s">
        <v>1493</v>
      </c>
      <c r="B359" s="26"/>
    </row>
    <row r="360" spans="1:2" x14ac:dyDescent="0.25">
      <c r="A360" s="25" t="s">
        <v>1494</v>
      </c>
      <c r="B360" s="26"/>
    </row>
    <row r="361" spans="1:2" x14ac:dyDescent="0.25">
      <c r="A361" s="25" t="s">
        <v>1495</v>
      </c>
      <c r="B361" s="26"/>
    </row>
    <row r="362" spans="1:2" x14ac:dyDescent="0.25">
      <c r="A362" s="25" t="s">
        <v>1496</v>
      </c>
      <c r="B362" s="26"/>
    </row>
    <row r="363" spans="1:2" x14ac:dyDescent="0.25">
      <c r="A363" s="25" t="s">
        <v>1497</v>
      </c>
      <c r="B363" s="26"/>
    </row>
    <row r="364" spans="1:2" x14ac:dyDescent="0.25">
      <c r="A364" s="25" t="s">
        <v>1498</v>
      </c>
      <c r="B364" s="26"/>
    </row>
    <row r="365" spans="1:2" x14ac:dyDescent="0.25">
      <c r="A365" s="25" t="s">
        <v>1499</v>
      </c>
      <c r="B365" s="26"/>
    </row>
    <row r="366" spans="1:2" x14ac:dyDescent="0.25">
      <c r="A366" s="25" t="s">
        <v>1500</v>
      </c>
      <c r="B366" s="26"/>
    </row>
    <row r="367" spans="1:2" x14ac:dyDescent="0.25">
      <c r="A367" s="25" t="s">
        <v>1501</v>
      </c>
      <c r="B367" s="26"/>
    </row>
    <row r="368" spans="1:2" x14ac:dyDescent="0.25">
      <c r="A368" s="25" t="s">
        <v>1502</v>
      </c>
      <c r="B368" s="26"/>
    </row>
    <row r="369" spans="1:2" x14ac:dyDescent="0.25">
      <c r="A369" s="25" t="s">
        <v>1503</v>
      </c>
      <c r="B369" s="26"/>
    </row>
    <row r="370" spans="1:2" x14ac:dyDescent="0.25">
      <c r="A370" s="25" t="s">
        <v>1504</v>
      </c>
      <c r="B370" s="26"/>
    </row>
    <row r="371" spans="1:2" x14ac:dyDescent="0.25">
      <c r="A371" s="25" t="s">
        <v>1505</v>
      </c>
      <c r="B371" s="26"/>
    </row>
    <row r="372" spans="1:2" x14ac:dyDescent="0.25">
      <c r="A372" s="25" t="s">
        <v>1506</v>
      </c>
      <c r="B372" s="26"/>
    </row>
    <row r="373" spans="1:2" x14ac:dyDescent="0.25">
      <c r="A373" s="25" t="s">
        <v>1507</v>
      </c>
      <c r="B373" s="26"/>
    </row>
    <row r="374" spans="1:2" x14ac:dyDescent="0.25">
      <c r="A374" s="25" t="s">
        <v>1508</v>
      </c>
      <c r="B374" s="26"/>
    </row>
    <row r="375" spans="1:2" x14ac:dyDescent="0.25">
      <c r="A375" s="25" t="s">
        <v>1509</v>
      </c>
      <c r="B375" s="26"/>
    </row>
    <row r="376" spans="1:2" x14ac:dyDescent="0.25">
      <c r="A376" s="25" t="s">
        <v>1510</v>
      </c>
      <c r="B376" s="26"/>
    </row>
    <row r="377" spans="1:2" x14ac:dyDescent="0.25">
      <c r="A377" s="25" t="s">
        <v>1511</v>
      </c>
      <c r="B377" s="26"/>
    </row>
    <row r="378" spans="1:2" x14ac:dyDescent="0.25">
      <c r="A378" s="25" t="s">
        <v>1512</v>
      </c>
      <c r="B378" s="26"/>
    </row>
    <row r="379" spans="1:2" x14ac:dyDescent="0.25">
      <c r="A379" s="25" t="s">
        <v>1513</v>
      </c>
      <c r="B379" s="26"/>
    </row>
    <row r="380" spans="1:2" x14ac:dyDescent="0.25">
      <c r="A380" s="25" t="s">
        <v>1514</v>
      </c>
      <c r="B380" s="26"/>
    </row>
    <row r="381" spans="1:2" x14ac:dyDescent="0.25">
      <c r="A381" s="25" t="s">
        <v>1515</v>
      </c>
      <c r="B381" s="26"/>
    </row>
    <row r="382" spans="1:2" x14ac:dyDescent="0.25">
      <c r="A382" s="25" t="s">
        <v>1516</v>
      </c>
      <c r="B382" s="26"/>
    </row>
    <row r="383" spans="1:2" x14ac:dyDescent="0.25">
      <c r="A383" s="25" t="s">
        <v>1517</v>
      </c>
      <c r="B383" s="26"/>
    </row>
    <row r="384" spans="1:2" x14ac:dyDescent="0.25">
      <c r="A384" s="25" t="s">
        <v>1518</v>
      </c>
      <c r="B384" s="26"/>
    </row>
    <row r="385" spans="1:2" x14ac:dyDescent="0.25">
      <c r="A385" s="25" t="s">
        <v>1519</v>
      </c>
      <c r="B385" s="26"/>
    </row>
    <row r="386" spans="1:2" x14ac:dyDescent="0.25">
      <c r="A386" s="25" t="s">
        <v>1520</v>
      </c>
      <c r="B386" s="26"/>
    </row>
    <row r="387" spans="1:2" x14ac:dyDescent="0.25">
      <c r="A387" s="25" t="s">
        <v>1521</v>
      </c>
      <c r="B387" s="26"/>
    </row>
    <row r="388" spans="1:2" x14ac:dyDescent="0.25">
      <c r="A388" s="25" t="s">
        <v>1522</v>
      </c>
      <c r="B388" s="26"/>
    </row>
    <row r="389" spans="1:2" x14ac:dyDescent="0.25">
      <c r="A389" s="25" t="s">
        <v>1523</v>
      </c>
      <c r="B389" s="26"/>
    </row>
    <row r="390" spans="1:2" x14ac:dyDescent="0.25">
      <c r="A390" s="25" t="s">
        <v>1524</v>
      </c>
      <c r="B390" s="26"/>
    </row>
    <row r="391" spans="1:2" x14ac:dyDescent="0.25">
      <c r="A391" s="25" t="s">
        <v>1525</v>
      </c>
      <c r="B391" s="26"/>
    </row>
    <row r="392" spans="1:2" x14ac:dyDescent="0.25">
      <c r="A392" s="25" t="s">
        <v>1526</v>
      </c>
      <c r="B392" s="26"/>
    </row>
    <row r="393" spans="1:2" x14ac:dyDescent="0.25">
      <c r="A393" s="25" t="s">
        <v>1527</v>
      </c>
      <c r="B393" s="26"/>
    </row>
    <row r="394" spans="1:2" x14ac:dyDescent="0.25">
      <c r="A394" s="25" t="s">
        <v>1528</v>
      </c>
      <c r="B394" s="26"/>
    </row>
    <row r="395" spans="1:2" x14ac:dyDescent="0.25">
      <c r="A395" s="25" t="s">
        <v>1529</v>
      </c>
      <c r="B395" s="26"/>
    </row>
    <row r="396" spans="1:2" x14ac:dyDescent="0.25">
      <c r="A396" s="25" t="s">
        <v>1530</v>
      </c>
      <c r="B396" s="26"/>
    </row>
    <row r="397" spans="1:2" x14ac:dyDescent="0.25">
      <c r="A397" s="25" t="s">
        <v>1531</v>
      </c>
      <c r="B397" s="26"/>
    </row>
    <row r="398" spans="1:2" x14ac:dyDescent="0.25">
      <c r="A398" s="25" t="s">
        <v>1532</v>
      </c>
      <c r="B398" s="26"/>
    </row>
    <row r="399" spans="1:2" x14ac:dyDescent="0.25">
      <c r="A399" s="25" t="s">
        <v>1533</v>
      </c>
      <c r="B399" s="26"/>
    </row>
    <row r="400" spans="1:2" x14ac:dyDescent="0.25">
      <c r="A400" s="25" t="s">
        <v>1534</v>
      </c>
      <c r="B400" s="26"/>
    </row>
    <row r="401" spans="1:2" x14ac:dyDescent="0.25">
      <c r="A401" s="25" t="s">
        <v>1535</v>
      </c>
      <c r="B401" s="26"/>
    </row>
    <row r="402" spans="1:2" x14ac:dyDescent="0.25">
      <c r="A402" s="25" t="s">
        <v>1536</v>
      </c>
      <c r="B402" s="26"/>
    </row>
    <row r="403" spans="1:2" x14ac:dyDescent="0.25">
      <c r="A403" s="25" t="s">
        <v>1537</v>
      </c>
      <c r="B403" s="26"/>
    </row>
    <row r="404" spans="1:2" x14ac:dyDescent="0.25">
      <c r="A404" s="25" t="s">
        <v>1538</v>
      </c>
      <c r="B404" s="26"/>
    </row>
    <row r="405" spans="1:2" x14ac:dyDescent="0.25">
      <c r="A405" s="25" t="s">
        <v>1539</v>
      </c>
      <c r="B405" s="26"/>
    </row>
    <row r="406" spans="1:2" x14ac:dyDescent="0.25">
      <c r="A406" s="25" t="s">
        <v>1540</v>
      </c>
      <c r="B406" s="26"/>
    </row>
    <row r="407" spans="1:2" x14ac:dyDescent="0.25">
      <c r="A407" s="25" t="s">
        <v>1541</v>
      </c>
      <c r="B407" s="26"/>
    </row>
    <row r="408" spans="1:2" x14ac:dyDescent="0.25">
      <c r="A408" s="25" t="s">
        <v>1542</v>
      </c>
      <c r="B408" s="26"/>
    </row>
    <row r="409" spans="1:2" x14ac:dyDescent="0.25">
      <c r="A409" s="25" t="s">
        <v>1543</v>
      </c>
      <c r="B409" s="26"/>
    </row>
    <row r="410" spans="1:2" x14ac:dyDescent="0.25">
      <c r="A410" s="25" t="s">
        <v>1544</v>
      </c>
      <c r="B410" s="26"/>
    </row>
    <row r="411" spans="1:2" x14ac:dyDescent="0.25">
      <c r="A411" s="25" t="s">
        <v>1545</v>
      </c>
      <c r="B411" s="26"/>
    </row>
    <row r="412" spans="1:2" x14ac:dyDescent="0.25">
      <c r="A412" s="25" t="s">
        <v>1546</v>
      </c>
      <c r="B412" s="26"/>
    </row>
    <row r="413" spans="1:2" x14ac:dyDescent="0.25">
      <c r="A413" s="25" t="s">
        <v>1547</v>
      </c>
      <c r="B413" s="26"/>
    </row>
    <row r="414" spans="1:2" x14ac:dyDescent="0.25">
      <c r="A414" s="25" t="s">
        <v>1548</v>
      </c>
      <c r="B414" s="26"/>
    </row>
    <row r="415" spans="1:2" x14ac:dyDescent="0.25">
      <c r="A415" s="25" t="s">
        <v>1549</v>
      </c>
      <c r="B415" s="26"/>
    </row>
    <row r="416" spans="1:2" x14ac:dyDescent="0.25">
      <c r="A416" s="25" t="s">
        <v>1550</v>
      </c>
      <c r="B416" s="26"/>
    </row>
    <row r="417" spans="1:2" x14ac:dyDescent="0.25">
      <c r="A417" s="25" t="s">
        <v>1551</v>
      </c>
      <c r="B417" s="26"/>
    </row>
    <row r="418" spans="1:2" x14ac:dyDescent="0.25">
      <c r="A418" s="25" t="s">
        <v>1552</v>
      </c>
      <c r="B418" s="26"/>
    </row>
    <row r="419" spans="1:2" x14ac:dyDescent="0.25">
      <c r="A419" s="25" t="s">
        <v>1553</v>
      </c>
      <c r="B419" s="26"/>
    </row>
    <row r="420" spans="1:2" x14ac:dyDescent="0.25">
      <c r="A420" s="25" t="s">
        <v>1554</v>
      </c>
      <c r="B420" s="26"/>
    </row>
    <row r="421" spans="1:2" x14ac:dyDescent="0.25">
      <c r="A421" s="25" t="s">
        <v>1555</v>
      </c>
      <c r="B421" s="26"/>
    </row>
    <row r="422" spans="1:2" x14ac:dyDescent="0.25">
      <c r="A422" s="25" t="s">
        <v>1556</v>
      </c>
      <c r="B422" s="26"/>
    </row>
    <row r="423" spans="1:2" x14ac:dyDescent="0.25">
      <c r="A423" s="25" t="s">
        <v>1557</v>
      </c>
      <c r="B423" s="26"/>
    </row>
    <row r="424" spans="1:2" x14ac:dyDescent="0.25">
      <c r="A424" s="25" t="s">
        <v>1558</v>
      </c>
      <c r="B424" s="26"/>
    </row>
    <row r="425" spans="1:2" x14ac:dyDescent="0.25">
      <c r="A425" s="25" t="s">
        <v>1559</v>
      </c>
      <c r="B425" s="26"/>
    </row>
    <row r="426" spans="1:2" x14ac:dyDescent="0.25">
      <c r="A426" s="25" t="s">
        <v>1560</v>
      </c>
      <c r="B426" s="26"/>
    </row>
    <row r="427" spans="1:2" x14ac:dyDescent="0.25">
      <c r="A427" s="25" t="s">
        <v>1561</v>
      </c>
      <c r="B427" s="26"/>
    </row>
    <row r="428" spans="1:2" x14ac:dyDescent="0.25">
      <c r="A428" s="25" t="s">
        <v>1562</v>
      </c>
      <c r="B428" s="26"/>
    </row>
    <row r="429" spans="1:2" x14ac:dyDescent="0.25">
      <c r="A429" s="25" t="s">
        <v>1563</v>
      </c>
      <c r="B429" s="26"/>
    </row>
    <row r="430" spans="1:2" x14ac:dyDescent="0.25">
      <c r="A430" s="25" t="s">
        <v>1564</v>
      </c>
      <c r="B430" s="26"/>
    </row>
    <row r="431" spans="1:2" x14ac:dyDescent="0.25">
      <c r="A431" s="25" t="s">
        <v>1565</v>
      </c>
      <c r="B431" s="26"/>
    </row>
    <row r="432" spans="1:2" x14ac:dyDescent="0.25">
      <c r="A432" s="25" t="s">
        <v>1566</v>
      </c>
      <c r="B432" s="26"/>
    </row>
    <row r="433" spans="1:2" x14ac:dyDescent="0.25">
      <c r="A433" s="25" t="s">
        <v>1567</v>
      </c>
      <c r="B433" s="26"/>
    </row>
    <row r="434" spans="1:2" x14ac:dyDescent="0.25">
      <c r="A434" s="25" t="s">
        <v>1568</v>
      </c>
      <c r="B434" s="26"/>
    </row>
    <row r="435" spans="1:2" x14ac:dyDescent="0.25">
      <c r="A435" s="25" t="s">
        <v>1569</v>
      </c>
      <c r="B435" s="26"/>
    </row>
    <row r="436" spans="1:2" x14ac:dyDescent="0.25">
      <c r="A436" s="25" t="s">
        <v>1570</v>
      </c>
      <c r="B436" s="26"/>
    </row>
    <row r="437" spans="1:2" x14ac:dyDescent="0.25">
      <c r="A437" s="25" t="s">
        <v>1571</v>
      </c>
      <c r="B437" s="26"/>
    </row>
    <row r="438" spans="1:2" x14ac:dyDescent="0.25">
      <c r="A438" s="25" t="s">
        <v>1572</v>
      </c>
      <c r="B438" s="26"/>
    </row>
    <row r="439" spans="1:2" x14ac:dyDescent="0.25">
      <c r="A439" s="25" t="s">
        <v>1573</v>
      </c>
      <c r="B439" s="26"/>
    </row>
    <row r="440" spans="1:2" x14ac:dyDescent="0.25">
      <c r="A440" s="25" t="s">
        <v>1574</v>
      </c>
      <c r="B440" s="26"/>
    </row>
    <row r="441" spans="1:2" x14ac:dyDescent="0.25">
      <c r="A441" s="25" t="s">
        <v>1575</v>
      </c>
      <c r="B441" s="26"/>
    </row>
    <row r="442" spans="1:2" x14ac:dyDescent="0.25">
      <c r="A442" s="25" t="s">
        <v>1576</v>
      </c>
      <c r="B442" s="26"/>
    </row>
    <row r="443" spans="1:2" x14ac:dyDescent="0.25">
      <c r="A443" s="25" t="s">
        <v>1577</v>
      </c>
      <c r="B443" s="26"/>
    </row>
    <row r="444" spans="1:2" x14ac:dyDescent="0.25">
      <c r="A444" s="25" t="s">
        <v>1578</v>
      </c>
      <c r="B444" s="26"/>
    </row>
    <row r="445" spans="1:2" x14ac:dyDescent="0.25">
      <c r="A445" s="25" t="s">
        <v>1579</v>
      </c>
      <c r="B445" s="26"/>
    </row>
    <row r="446" spans="1:2" x14ac:dyDescent="0.25">
      <c r="A446" s="25" t="s">
        <v>1580</v>
      </c>
      <c r="B446" s="26"/>
    </row>
    <row r="447" spans="1:2" x14ac:dyDescent="0.25">
      <c r="A447" s="25" t="s">
        <v>1581</v>
      </c>
      <c r="B447" s="26"/>
    </row>
    <row r="448" spans="1:2" x14ac:dyDescent="0.25">
      <c r="A448" s="25" t="s">
        <v>1582</v>
      </c>
      <c r="B448" s="26"/>
    </row>
    <row r="449" spans="1:2" x14ac:dyDescent="0.25">
      <c r="A449" s="25" t="s">
        <v>1583</v>
      </c>
      <c r="B449" s="26"/>
    </row>
    <row r="450" spans="1:2" x14ac:dyDescent="0.25">
      <c r="A450" s="25" t="s">
        <v>1584</v>
      </c>
      <c r="B450" s="26"/>
    </row>
    <row r="451" spans="1:2" x14ac:dyDescent="0.25">
      <c r="A451" s="25" t="s">
        <v>1585</v>
      </c>
      <c r="B451" s="26"/>
    </row>
    <row r="452" spans="1:2" x14ac:dyDescent="0.25">
      <c r="A452" s="25" t="s">
        <v>1586</v>
      </c>
      <c r="B452" s="26"/>
    </row>
    <row r="453" spans="1:2" x14ac:dyDescent="0.25">
      <c r="A453" s="25" t="s">
        <v>1587</v>
      </c>
      <c r="B453" s="26"/>
    </row>
    <row r="454" spans="1:2" x14ac:dyDescent="0.25">
      <c r="A454" s="25" t="s">
        <v>1588</v>
      </c>
      <c r="B454" s="26"/>
    </row>
    <row r="455" spans="1:2" x14ac:dyDescent="0.25">
      <c r="A455" s="25" t="s">
        <v>1589</v>
      </c>
      <c r="B455" s="26"/>
    </row>
    <row r="456" spans="1:2" x14ac:dyDescent="0.25">
      <c r="A456" s="25" t="s">
        <v>1590</v>
      </c>
      <c r="B456" s="26"/>
    </row>
    <row r="457" spans="1:2" x14ac:dyDescent="0.25">
      <c r="A457" s="25" t="s">
        <v>1591</v>
      </c>
      <c r="B457" s="26"/>
    </row>
    <row r="458" spans="1:2" x14ac:dyDescent="0.25">
      <c r="A458" s="25" t="s">
        <v>1592</v>
      </c>
      <c r="B458" s="26"/>
    </row>
    <row r="459" spans="1:2" x14ac:dyDescent="0.25">
      <c r="A459" s="25" t="s">
        <v>1593</v>
      </c>
      <c r="B459" s="26"/>
    </row>
    <row r="460" spans="1:2" x14ac:dyDescent="0.25">
      <c r="A460" s="25" t="s">
        <v>1594</v>
      </c>
      <c r="B460" s="26"/>
    </row>
    <row r="461" spans="1:2" x14ac:dyDescent="0.25">
      <c r="A461" s="25" t="s">
        <v>1595</v>
      </c>
      <c r="B461" s="26"/>
    </row>
    <row r="462" spans="1:2" x14ac:dyDescent="0.25">
      <c r="A462" s="25" t="s">
        <v>1596</v>
      </c>
      <c r="B462" s="26"/>
    </row>
    <row r="463" spans="1:2" x14ac:dyDescent="0.25">
      <c r="A463" s="25" t="s">
        <v>1597</v>
      </c>
      <c r="B463" s="26"/>
    </row>
    <row r="464" spans="1:2" x14ac:dyDescent="0.25">
      <c r="A464" s="25" t="s">
        <v>1598</v>
      </c>
      <c r="B464" s="26"/>
    </row>
    <row r="465" spans="1:2" x14ac:dyDescent="0.25">
      <c r="A465" s="25" t="s">
        <v>1599</v>
      </c>
      <c r="B465" s="26"/>
    </row>
    <row r="466" spans="1:2" x14ac:dyDescent="0.25">
      <c r="A466" s="25" t="s">
        <v>1600</v>
      </c>
      <c r="B466" s="26"/>
    </row>
    <row r="467" spans="1:2" x14ac:dyDescent="0.25">
      <c r="A467" s="25" t="s">
        <v>1601</v>
      </c>
      <c r="B467" s="26"/>
    </row>
    <row r="468" spans="1:2" x14ac:dyDescent="0.25">
      <c r="A468" s="25" t="s">
        <v>1602</v>
      </c>
      <c r="B468" s="26"/>
    </row>
    <row r="469" spans="1:2" x14ac:dyDescent="0.25">
      <c r="A469" s="25" t="s">
        <v>1603</v>
      </c>
      <c r="B469" s="26"/>
    </row>
    <row r="470" spans="1:2" x14ac:dyDescent="0.25">
      <c r="A470" s="25" t="s">
        <v>1604</v>
      </c>
      <c r="B470" s="26"/>
    </row>
    <row r="471" spans="1:2" x14ac:dyDescent="0.25">
      <c r="A471" s="25" t="s">
        <v>1605</v>
      </c>
      <c r="B471" s="26"/>
    </row>
    <row r="472" spans="1:2" x14ac:dyDescent="0.25">
      <c r="A472" s="25" t="s">
        <v>1606</v>
      </c>
      <c r="B472" s="26"/>
    </row>
    <row r="473" spans="1:2" x14ac:dyDescent="0.25">
      <c r="A473" s="25" t="s">
        <v>1607</v>
      </c>
      <c r="B473" s="26"/>
    </row>
    <row r="474" spans="1:2" x14ac:dyDescent="0.25">
      <c r="A474" s="25" t="s">
        <v>1608</v>
      </c>
      <c r="B474" s="26"/>
    </row>
    <row r="475" spans="1:2" x14ac:dyDescent="0.25">
      <c r="A475" s="25" t="s">
        <v>1609</v>
      </c>
      <c r="B475" s="26"/>
    </row>
    <row r="476" spans="1:2" x14ac:dyDescent="0.25">
      <c r="A476" s="25" t="s">
        <v>1610</v>
      </c>
      <c r="B476" s="26"/>
    </row>
    <row r="477" spans="1:2" x14ac:dyDescent="0.25">
      <c r="A477" s="25" t="s">
        <v>1611</v>
      </c>
      <c r="B477" s="26"/>
    </row>
    <row r="478" spans="1:2" x14ac:dyDescent="0.25">
      <c r="A478" s="25" t="s">
        <v>1612</v>
      </c>
      <c r="B478" s="26"/>
    </row>
    <row r="479" spans="1:2" x14ac:dyDescent="0.25">
      <c r="A479" s="25" t="s">
        <v>1613</v>
      </c>
      <c r="B479" s="26"/>
    </row>
    <row r="480" spans="1:2" x14ac:dyDescent="0.25">
      <c r="A480" s="25" t="s">
        <v>1614</v>
      </c>
      <c r="B480" s="26"/>
    </row>
    <row r="481" spans="1:2" x14ac:dyDescent="0.25">
      <c r="A481" s="25" t="s">
        <v>1615</v>
      </c>
      <c r="B481" s="26"/>
    </row>
    <row r="482" spans="1:2" x14ac:dyDescent="0.25">
      <c r="A482" s="25" t="s">
        <v>1616</v>
      </c>
      <c r="B482" s="26"/>
    </row>
    <row r="483" spans="1:2" x14ac:dyDescent="0.25">
      <c r="A483" s="25" t="s">
        <v>1617</v>
      </c>
      <c r="B483" s="26"/>
    </row>
    <row r="484" spans="1:2" x14ac:dyDescent="0.25">
      <c r="A484" s="25" t="s">
        <v>1618</v>
      </c>
      <c r="B484" s="26"/>
    </row>
    <row r="485" spans="1:2" x14ac:dyDescent="0.25">
      <c r="A485" s="25" t="s">
        <v>1619</v>
      </c>
      <c r="B485" s="26"/>
    </row>
    <row r="486" spans="1:2" x14ac:dyDescent="0.25">
      <c r="A486" s="25" t="s">
        <v>1620</v>
      </c>
      <c r="B486" s="26"/>
    </row>
    <row r="487" spans="1:2" x14ac:dyDescent="0.25">
      <c r="A487" s="25" t="s">
        <v>1621</v>
      </c>
      <c r="B487" s="26"/>
    </row>
    <row r="488" spans="1:2" x14ac:dyDescent="0.25">
      <c r="A488" s="25" t="s">
        <v>1622</v>
      </c>
      <c r="B488" s="26"/>
    </row>
    <row r="489" spans="1:2" x14ac:dyDescent="0.25">
      <c r="A489" s="25" t="s">
        <v>1623</v>
      </c>
      <c r="B489" s="26"/>
    </row>
    <row r="490" spans="1:2" x14ac:dyDescent="0.25">
      <c r="A490" s="25" t="s">
        <v>1624</v>
      </c>
      <c r="B490" s="26"/>
    </row>
    <row r="491" spans="1:2" x14ac:dyDescent="0.25">
      <c r="A491" s="25" t="s">
        <v>1625</v>
      </c>
      <c r="B491" s="26"/>
    </row>
    <row r="492" spans="1:2" x14ac:dyDescent="0.25">
      <c r="A492" s="25" t="s">
        <v>1626</v>
      </c>
      <c r="B492" s="26"/>
    </row>
    <row r="493" spans="1:2" x14ac:dyDescent="0.25">
      <c r="A493" s="25" t="s">
        <v>1627</v>
      </c>
      <c r="B493" s="26"/>
    </row>
    <row r="494" spans="1:2" x14ac:dyDescent="0.25">
      <c r="A494" s="25" t="s">
        <v>1628</v>
      </c>
      <c r="B494" s="26"/>
    </row>
    <row r="495" spans="1:2" x14ac:dyDescent="0.25">
      <c r="A495" s="25" t="s">
        <v>1629</v>
      </c>
      <c r="B495" s="26"/>
    </row>
    <row r="496" spans="1:2" x14ac:dyDescent="0.25">
      <c r="A496" s="25" t="s">
        <v>1630</v>
      </c>
      <c r="B496" s="26"/>
    </row>
    <row r="497" spans="1:2" x14ac:dyDescent="0.25">
      <c r="A497" s="25" t="s">
        <v>1631</v>
      </c>
      <c r="B497" s="26"/>
    </row>
    <row r="498" spans="1:2" x14ac:dyDescent="0.25">
      <c r="A498" s="25" t="s">
        <v>1632</v>
      </c>
      <c r="B498" s="26"/>
    </row>
    <row r="499" spans="1:2" x14ac:dyDescent="0.25">
      <c r="A499" s="25" t="s">
        <v>1633</v>
      </c>
      <c r="B499" s="26"/>
    </row>
    <row r="500" spans="1:2" x14ac:dyDescent="0.25">
      <c r="A500" s="25" t="s">
        <v>1634</v>
      </c>
      <c r="B500" s="26"/>
    </row>
    <row r="501" spans="1:2" x14ac:dyDescent="0.25">
      <c r="A501" s="25" t="s">
        <v>1635</v>
      </c>
      <c r="B501" s="26"/>
    </row>
    <row r="502" spans="1:2" x14ac:dyDescent="0.25">
      <c r="A502" s="25" t="s">
        <v>1636</v>
      </c>
      <c r="B502" s="26"/>
    </row>
    <row r="503" spans="1:2" x14ac:dyDescent="0.25">
      <c r="A503" s="25" t="s">
        <v>1637</v>
      </c>
      <c r="B503" s="26"/>
    </row>
    <row r="504" spans="1:2" x14ac:dyDescent="0.25">
      <c r="A504" s="25" t="s">
        <v>1638</v>
      </c>
      <c r="B504" s="26"/>
    </row>
    <row r="505" spans="1:2" x14ac:dyDescent="0.25">
      <c r="A505" s="25" t="s">
        <v>1639</v>
      </c>
      <c r="B505" s="26"/>
    </row>
    <row r="506" spans="1:2" x14ac:dyDescent="0.25">
      <c r="A506" s="25" t="s">
        <v>1640</v>
      </c>
      <c r="B506" s="26"/>
    </row>
    <row r="507" spans="1:2" x14ac:dyDescent="0.25">
      <c r="A507" s="25" t="s">
        <v>1641</v>
      </c>
      <c r="B507" s="26"/>
    </row>
    <row r="508" spans="1:2" x14ac:dyDescent="0.25">
      <c r="A508" s="25" t="s">
        <v>1642</v>
      </c>
      <c r="B508" s="26"/>
    </row>
    <row r="509" spans="1:2" x14ac:dyDescent="0.25">
      <c r="A509" s="25" t="s">
        <v>1643</v>
      </c>
      <c r="B509" s="26"/>
    </row>
    <row r="510" spans="1:2" x14ac:dyDescent="0.25">
      <c r="A510" s="25" t="s">
        <v>1644</v>
      </c>
      <c r="B510" s="26"/>
    </row>
    <row r="511" spans="1:2" x14ac:dyDescent="0.25">
      <c r="A511" s="25" t="s">
        <v>1645</v>
      </c>
      <c r="B511" s="26"/>
    </row>
    <row r="512" spans="1:2" x14ac:dyDescent="0.25">
      <c r="A512" s="25" t="s">
        <v>1646</v>
      </c>
      <c r="B512" s="26"/>
    </row>
    <row r="513" spans="1:2" x14ac:dyDescent="0.25">
      <c r="A513" s="25" t="s">
        <v>1647</v>
      </c>
      <c r="B513" s="26"/>
    </row>
    <row r="514" spans="1:2" x14ac:dyDescent="0.25">
      <c r="A514" s="25" t="s">
        <v>1648</v>
      </c>
      <c r="B514" s="26"/>
    </row>
    <row r="515" spans="1:2" x14ac:dyDescent="0.25">
      <c r="A515" s="25" t="s">
        <v>1649</v>
      </c>
      <c r="B515" s="26"/>
    </row>
    <row r="516" spans="1:2" x14ac:dyDescent="0.25">
      <c r="A516" s="25" t="s">
        <v>1650</v>
      </c>
      <c r="B516" s="26"/>
    </row>
    <row r="517" spans="1:2" x14ac:dyDescent="0.25">
      <c r="A517" s="25" t="s">
        <v>1651</v>
      </c>
      <c r="B517" s="26"/>
    </row>
    <row r="518" spans="1:2" x14ac:dyDescent="0.25">
      <c r="A518" s="25" t="s">
        <v>1652</v>
      </c>
      <c r="B518" s="26"/>
    </row>
    <row r="519" spans="1:2" x14ac:dyDescent="0.25">
      <c r="A519" s="25" t="s">
        <v>1653</v>
      </c>
      <c r="B519" s="26"/>
    </row>
    <row r="520" spans="1:2" x14ac:dyDescent="0.25">
      <c r="A520" s="25" t="s">
        <v>1654</v>
      </c>
      <c r="B520" s="26"/>
    </row>
    <row r="521" spans="1:2" x14ac:dyDescent="0.25">
      <c r="A521" s="25" t="s">
        <v>1655</v>
      </c>
      <c r="B521" s="26"/>
    </row>
    <row r="522" spans="1:2" x14ac:dyDescent="0.25">
      <c r="A522" s="25" t="s">
        <v>1656</v>
      </c>
      <c r="B522" s="26"/>
    </row>
    <row r="523" spans="1:2" x14ac:dyDescent="0.25">
      <c r="A523" s="25" t="s">
        <v>1657</v>
      </c>
      <c r="B523" s="26"/>
    </row>
    <row r="524" spans="1:2" x14ac:dyDescent="0.25">
      <c r="A524" s="25" t="s">
        <v>1658</v>
      </c>
      <c r="B524" s="26"/>
    </row>
    <row r="525" spans="1:2" x14ac:dyDescent="0.25">
      <c r="A525" s="25" t="s">
        <v>1659</v>
      </c>
      <c r="B525" s="26"/>
    </row>
    <row r="526" spans="1:2" x14ac:dyDescent="0.25">
      <c r="A526" s="25" t="s">
        <v>1660</v>
      </c>
      <c r="B526" s="26"/>
    </row>
    <row r="527" spans="1:2" x14ac:dyDescent="0.25">
      <c r="A527" s="25" t="s">
        <v>1661</v>
      </c>
      <c r="B527" s="26"/>
    </row>
    <row r="528" spans="1:2" x14ac:dyDescent="0.25">
      <c r="A528" s="25" t="s">
        <v>1662</v>
      </c>
      <c r="B528" s="26"/>
    </row>
    <row r="529" spans="1:2" x14ac:dyDescent="0.25">
      <c r="A529" s="25" t="s">
        <v>1663</v>
      </c>
      <c r="B529" s="26"/>
    </row>
    <row r="530" spans="1:2" x14ac:dyDescent="0.25">
      <c r="A530" s="25" t="s">
        <v>1664</v>
      </c>
      <c r="B530" s="26"/>
    </row>
    <row r="531" spans="1:2" x14ac:dyDescent="0.25">
      <c r="A531" s="25" t="s">
        <v>1665</v>
      </c>
      <c r="B531" s="26"/>
    </row>
    <row r="532" spans="1:2" x14ac:dyDescent="0.25">
      <c r="A532" s="25" t="s">
        <v>1666</v>
      </c>
      <c r="B532" s="26"/>
    </row>
    <row r="533" spans="1:2" x14ac:dyDescent="0.25">
      <c r="A533" s="25" t="s">
        <v>1667</v>
      </c>
      <c r="B533" s="26"/>
    </row>
    <row r="534" spans="1:2" x14ac:dyDescent="0.25">
      <c r="A534" s="25" t="s">
        <v>1668</v>
      </c>
      <c r="B534" s="26"/>
    </row>
    <row r="535" spans="1:2" x14ac:dyDescent="0.25">
      <c r="A535" s="25" t="s">
        <v>1669</v>
      </c>
      <c r="B535" s="26"/>
    </row>
    <row r="536" spans="1:2" x14ac:dyDescent="0.25">
      <c r="A536" s="25" t="s">
        <v>1670</v>
      </c>
      <c r="B536" s="26"/>
    </row>
    <row r="537" spans="1:2" x14ac:dyDescent="0.25">
      <c r="A537" s="25" t="s">
        <v>1671</v>
      </c>
      <c r="B537" s="26"/>
    </row>
    <row r="538" spans="1:2" x14ac:dyDescent="0.25">
      <c r="A538" s="25" t="s">
        <v>1672</v>
      </c>
      <c r="B538" s="26"/>
    </row>
    <row r="539" spans="1:2" x14ac:dyDescent="0.25">
      <c r="A539" s="25" t="s">
        <v>1673</v>
      </c>
      <c r="B539" s="26"/>
    </row>
    <row r="540" spans="1:2" x14ac:dyDescent="0.25">
      <c r="A540" s="25" t="s">
        <v>1674</v>
      </c>
      <c r="B540" s="26"/>
    </row>
    <row r="541" spans="1:2" x14ac:dyDescent="0.25">
      <c r="A541" s="25" t="s">
        <v>1675</v>
      </c>
      <c r="B541" s="26"/>
    </row>
    <row r="542" spans="1:2" x14ac:dyDescent="0.25">
      <c r="A542" s="25" t="s">
        <v>1676</v>
      </c>
      <c r="B542" s="26"/>
    </row>
    <row r="543" spans="1:2" x14ac:dyDescent="0.25">
      <c r="A543" s="25" t="s">
        <v>1677</v>
      </c>
      <c r="B543" s="26"/>
    </row>
    <row r="544" spans="1:2" x14ac:dyDescent="0.25">
      <c r="A544" s="25" t="s">
        <v>1678</v>
      </c>
      <c r="B544" s="26"/>
    </row>
    <row r="545" spans="1:2" x14ac:dyDescent="0.25">
      <c r="A545" s="25" t="s">
        <v>1679</v>
      </c>
      <c r="B545" s="26"/>
    </row>
    <row r="546" spans="1:2" x14ac:dyDescent="0.25">
      <c r="A546" s="25" t="s">
        <v>1680</v>
      </c>
      <c r="B546" s="26"/>
    </row>
    <row r="547" spans="1:2" x14ac:dyDescent="0.25">
      <c r="A547" s="25" t="s">
        <v>1681</v>
      </c>
      <c r="B547" s="26"/>
    </row>
    <row r="548" spans="1:2" x14ac:dyDescent="0.25">
      <c r="A548" s="25" t="s">
        <v>1682</v>
      </c>
      <c r="B548" s="26"/>
    </row>
    <row r="549" spans="1:2" x14ac:dyDescent="0.25">
      <c r="A549" s="25" t="s">
        <v>1683</v>
      </c>
      <c r="B549" s="26"/>
    </row>
    <row r="550" spans="1:2" x14ac:dyDescent="0.25">
      <c r="A550" s="25" t="s">
        <v>1684</v>
      </c>
      <c r="B550" s="26"/>
    </row>
    <row r="551" spans="1:2" x14ac:dyDescent="0.25">
      <c r="A551" s="25" t="s">
        <v>1685</v>
      </c>
      <c r="B551" s="26"/>
    </row>
    <row r="552" spans="1:2" x14ac:dyDescent="0.25">
      <c r="A552" s="25" t="s">
        <v>1686</v>
      </c>
      <c r="B552" s="26"/>
    </row>
    <row r="553" spans="1:2" x14ac:dyDescent="0.25">
      <c r="A553" s="25" t="s">
        <v>1687</v>
      </c>
      <c r="B553" s="26"/>
    </row>
    <row r="554" spans="1:2" x14ac:dyDescent="0.25">
      <c r="A554" s="25" t="s">
        <v>1688</v>
      </c>
      <c r="B554" s="26"/>
    </row>
    <row r="555" spans="1:2" x14ac:dyDescent="0.25">
      <c r="A555" s="25" t="s">
        <v>1689</v>
      </c>
      <c r="B555" s="26"/>
    </row>
    <row r="556" spans="1:2" x14ac:dyDescent="0.25">
      <c r="A556" s="25" t="s">
        <v>1690</v>
      </c>
      <c r="B556" s="26"/>
    </row>
    <row r="557" spans="1:2" x14ac:dyDescent="0.25">
      <c r="A557" s="25" t="s">
        <v>1691</v>
      </c>
      <c r="B557" s="26"/>
    </row>
    <row r="558" spans="1:2" x14ac:dyDescent="0.25">
      <c r="A558" s="25" t="s">
        <v>1692</v>
      </c>
      <c r="B558" s="26"/>
    </row>
    <row r="559" spans="1:2" x14ac:dyDescent="0.25">
      <c r="A559" s="25" t="s">
        <v>1693</v>
      </c>
      <c r="B559" s="26"/>
    </row>
    <row r="560" spans="1:2" x14ac:dyDescent="0.25">
      <c r="A560" s="25" t="s">
        <v>1694</v>
      </c>
      <c r="B560" s="26"/>
    </row>
    <row r="561" spans="1:2" x14ac:dyDescent="0.25">
      <c r="A561" s="25" t="s">
        <v>1695</v>
      </c>
      <c r="B561" s="26"/>
    </row>
    <row r="562" spans="1:2" x14ac:dyDescent="0.25">
      <c r="A562" s="25" t="s">
        <v>1696</v>
      </c>
      <c r="B562" s="26"/>
    </row>
    <row r="563" spans="1:2" x14ac:dyDescent="0.25">
      <c r="A563" s="25" t="s">
        <v>1697</v>
      </c>
      <c r="B563" s="26"/>
    </row>
    <row r="564" spans="1:2" x14ac:dyDescent="0.25">
      <c r="A564" s="25" t="s">
        <v>1698</v>
      </c>
      <c r="B564" s="26"/>
    </row>
    <row r="565" spans="1:2" x14ac:dyDescent="0.25">
      <c r="A565" s="25" t="s">
        <v>1699</v>
      </c>
      <c r="B565" s="26"/>
    </row>
    <row r="566" spans="1:2" x14ac:dyDescent="0.25">
      <c r="A566" s="25" t="s">
        <v>1700</v>
      </c>
      <c r="B566" s="26"/>
    </row>
    <row r="567" spans="1:2" x14ac:dyDescent="0.25">
      <c r="A567" s="25" t="s">
        <v>1701</v>
      </c>
      <c r="B567" s="26"/>
    </row>
    <row r="568" spans="1:2" x14ac:dyDescent="0.25">
      <c r="A568" s="25" t="s">
        <v>1702</v>
      </c>
      <c r="B568" s="26"/>
    </row>
    <row r="569" spans="1:2" x14ac:dyDescent="0.25">
      <c r="A569" s="25" t="s">
        <v>1703</v>
      </c>
      <c r="B569" s="26"/>
    </row>
    <row r="570" spans="1:2" x14ac:dyDescent="0.25">
      <c r="A570" s="25" t="s">
        <v>1704</v>
      </c>
      <c r="B570" s="26"/>
    </row>
    <row r="571" spans="1:2" x14ac:dyDescent="0.25">
      <c r="A571" s="25" t="s">
        <v>1705</v>
      </c>
      <c r="B571" s="26"/>
    </row>
    <row r="572" spans="1:2" x14ac:dyDescent="0.25">
      <c r="A572" s="25" t="s">
        <v>1706</v>
      </c>
      <c r="B572" s="26"/>
    </row>
    <row r="573" spans="1:2" x14ac:dyDescent="0.25">
      <c r="A573" s="25" t="s">
        <v>1707</v>
      </c>
      <c r="B573" s="26"/>
    </row>
    <row r="574" spans="1:2" x14ac:dyDescent="0.25">
      <c r="A574" s="25" t="s">
        <v>1708</v>
      </c>
      <c r="B574" s="26"/>
    </row>
    <row r="575" spans="1:2" x14ac:dyDescent="0.25">
      <c r="A575" s="25" t="s">
        <v>1709</v>
      </c>
      <c r="B575" s="26"/>
    </row>
    <row r="576" spans="1:2" x14ac:dyDescent="0.25">
      <c r="A576" s="25" t="s">
        <v>1710</v>
      </c>
      <c r="B576" s="26"/>
    </row>
    <row r="577" spans="1:2" x14ac:dyDescent="0.25">
      <c r="A577" s="25" t="s">
        <v>1711</v>
      </c>
      <c r="B577" s="26"/>
    </row>
    <row r="578" spans="1:2" x14ac:dyDescent="0.25">
      <c r="A578" s="25" t="s">
        <v>1712</v>
      </c>
      <c r="B578" s="26"/>
    </row>
    <row r="579" spans="1:2" x14ac:dyDescent="0.25">
      <c r="A579" s="25" t="s">
        <v>1713</v>
      </c>
      <c r="B579" s="26"/>
    </row>
    <row r="580" spans="1:2" x14ac:dyDescent="0.25">
      <c r="A580" s="25" t="s">
        <v>1714</v>
      </c>
      <c r="B580" s="26"/>
    </row>
    <row r="581" spans="1:2" x14ac:dyDescent="0.25">
      <c r="A581" s="25" t="s">
        <v>1715</v>
      </c>
      <c r="B581" s="26"/>
    </row>
    <row r="582" spans="1:2" x14ac:dyDescent="0.25">
      <c r="A582" s="25" t="s">
        <v>1716</v>
      </c>
      <c r="B582" s="26"/>
    </row>
    <row r="583" spans="1:2" x14ac:dyDescent="0.25">
      <c r="A583" s="25" t="s">
        <v>1717</v>
      </c>
      <c r="B583" s="26"/>
    </row>
    <row r="584" spans="1:2" x14ac:dyDescent="0.25">
      <c r="A584" s="25" t="s">
        <v>1718</v>
      </c>
      <c r="B584" s="26"/>
    </row>
    <row r="585" spans="1:2" x14ac:dyDescent="0.25">
      <c r="A585" s="25" t="s">
        <v>1719</v>
      </c>
      <c r="B585" s="26"/>
    </row>
    <row r="586" spans="1:2" x14ac:dyDescent="0.25">
      <c r="A586" s="25" t="s">
        <v>1720</v>
      </c>
      <c r="B586" s="26"/>
    </row>
    <row r="587" spans="1:2" x14ac:dyDescent="0.25">
      <c r="A587" s="25" t="s">
        <v>1721</v>
      </c>
      <c r="B587" s="26"/>
    </row>
    <row r="588" spans="1:2" x14ac:dyDescent="0.25">
      <c r="A588" s="25" t="s">
        <v>1722</v>
      </c>
      <c r="B588" s="26"/>
    </row>
    <row r="589" spans="1:2" x14ac:dyDescent="0.25">
      <c r="A589" s="25" t="s">
        <v>1723</v>
      </c>
      <c r="B589" s="26"/>
    </row>
    <row r="590" spans="1:2" x14ac:dyDescent="0.25">
      <c r="A590" s="25" t="s">
        <v>1724</v>
      </c>
      <c r="B590" s="26"/>
    </row>
    <row r="591" spans="1:2" x14ac:dyDescent="0.25">
      <c r="A591" s="25" t="s">
        <v>1725</v>
      </c>
      <c r="B591" s="26"/>
    </row>
    <row r="592" spans="1:2" x14ac:dyDescent="0.25">
      <c r="A592" s="25" t="s">
        <v>1726</v>
      </c>
      <c r="B592" s="26"/>
    </row>
    <row r="593" spans="1:2" x14ac:dyDescent="0.25">
      <c r="A593" s="25" t="s">
        <v>1727</v>
      </c>
      <c r="B593" s="26"/>
    </row>
    <row r="594" spans="1:2" x14ac:dyDescent="0.25">
      <c r="A594" s="25" t="s">
        <v>1728</v>
      </c>
      <c r="B594" s="26"/>
    </row>
    <row r="595" spans="1:2" x14ac:dyDescent="0.25">
      <c r="A595" s="25" t="s">
        <v>1729</v>
      </c>
      <c r="B595" s="26"/>
    </row>
    <row r="596" spans="1:2" x14ac:dyDescent="0.25">
      <c r="A596" s="25" t="s">
        <v>1730</v>
      </c>
      <c r="B596" s="26"/>
    </row>
    <row r="597" spans="1:2" x14ac:dyDescent="0.25">
      <c r="A597" s="25" t="s">
        <v>1731</v>
      </c>
      <c r="B597" s="26"/>
    </row>
    <row r="598" spans="1:2" x14ac:dyDescent="0.25">
      <c r="A598" s="25" t="s">
        <v>1732</v>
      </c>
      <c r="B598" s="26"/>
    </row>
    <row r="599" spans="1:2" x14ac:dyDescent="0.25">
      <c r="A599" s="25" t="s">
        <v>1733</v>
      </c>
      <c r="B599" s="26"/>
    </row>
    <row r="600" spans="1:2" x14ac:dyDescent="0.25">
      <c r="A600" s="25" t="s">
        <v>1734</v>
      </c>
      <c r="B600" s="26"/>
    </row>
    <row r="601" spans="1:2" x14ac:dyDescent="0.25">
      <c r="A601" s="25" t="s">
        <v>1735</v>
      </c>
      <c r="B601" s="26"/>
    </row>
    <row r="602" spans="1:2" x14ac:dyDescent="0.25">
      <c r="A602" s="25" t="s">
        <v>1736</v>
      </c>
      <c r="B602" s="26"/>
    </row>
    <row r="603" spans="1:2" x14ac:dyDescent="0.25">
      <c r="A603" s="25" t="s">
        <v>1737</v>
      </c>
      <c r="B603" s="26"/>
    </row>
    <row r="604" spans="1:2" x14ac:dyDescent="0.25">
      <c r="A604" s="25" t="s">
        <v>1738</v>
      </c>
      <c r="B604" s="26"/>
    </row>
    <row r="605" spans="1:2" x14ac:dyDescent="0.25">
      <c r="A605" s="25" t="s">
        <v>1739</v>
      </c>
      <c r="B605" s="26"/>
    </row>
    <row r="606" spans="1:2" x14ac:dyDescent="0.25">
      <c r="A606" s="25" t="s">
        <v>1740</v>
      </c>
      <c r="B606" s="26"/>
    </row>
    <row r="607" spans="1:2" x14ac:dyDescent="0.25">
      <c r="A607" s="25" t="s">
        <v>1741</v>
      </c>
      <c r="B607" s="26"/>
    </row>
    <row r="608" spans="1:2" x14ac:dyDescent="0.25">
      <c r="A608" s="25" t="s">
        <v>1742</v>
      </c>
      <c r="B608" s="26"/>
    </row>
    <row r="609" spans="1:2" x14ac:dyDescent="0.25">
      <c r="A609" s="25" t="s">
        <v>1743</v>
      </c>
      <c r="B609" s="26"/>
    </row>
    <row r="610" spans="1:2" x14ac:dyDescent="0.25">
      <c r="A610" s="25" t="s">
        <v>1744</v>
      </c>
      <c r="B610" s="26"/>
    </row>
    <row r="611" spans="1:2" x14ac:dyDescent="0.25">
      <c r="A611" s="25" t="s">
        <v>1745</v>
      </c>
      <c r="B611" s="26"/>
    </row>
    <row r="612" spans="1:2" x14ac:dyDescent="0.25">
      <c r="A612" s="25" t="s">
        <v>1746</v>
      </c>
      <c r="B612" s="26"/>
    </row>
    <row r="613" spans="1:2" x14ac:dyDescent="0.25">
      <c r="A613" s="25" t="s">
        <v>1747</v>
      </c>
      <c r="B613" s="26"/>
    </row>
    <row r="614" spans="1:2" x14ac:dyDescent="0.25">
      <c r="A614" s="25" t="s">
        <v>1748</v>
      </c>
      <c r="B614" s="26"/>
    </row>
    <row r="615" spans="1:2" x14ac:dyDescent="0.25">
      <c r="A615" s="25" t="s">
        <v>1749</v>
      </c>
      <c r="B615" s="26"/>
    </row>
    <row r="616" spans="1:2" x14ac:dyDescent="0.25">
      <c r="A616" s="25" t="s">
        <v>1750</v>
      </c>
      <c r="B616" s="26"/>
    </row>
    <row r="617" spans="1:2" x14ac:dyDescent="0.25">
      <c r="A617" s="25" t="s">
        <v>1751</v>
      </c>
      <c r="B617" s="26"/>
    </row>
    <row r="618" spans="1:2" x14ac:dyDescent="0.25">
      <c r="A618" s="25" t="s">
        <v>1752</v>
      </c>
      <c r="B618" s="26"/>
    </row>
    <row r="619" spans="1:2" x14ac:dyDescent="0.25">
      <c r="A619" s="25" t="s">
        <v>1753</v>
      </c>
      <c r="B619" s="26"/>
    </row>
    <row r="620" spans="1:2" x14ac:dyDescent="0.25">
      <c r="A620" s="25" t="s">
        <v>1754</v>
      </c>
      <c r="B620" s="26"/>
    </row>
    <row r="621" spans="1:2" x14ac:dyDescent="0.25">
      <c r="A621" s="25" t="s">
        <v>1755</v>
      </c>
      <c r="B621" s="26"/>
    </row>
    <row r="622" spans="1:2" x14ac:dyDescent="0.25">
      <c r="A622" s="25" t="s">
        <v>1756</v>
      </c>
      <c r="B622" s="26"/>
    </row>
    <row r="623" spans="1:2" x14ac:dyDescent="0.25">
      <c r="A623" s="25" t="s">
        <v>1757</v>
      </c>
      <c r="B623" s="26"/>
    </row>
    <row r="624" spans="1:2" x14ac:dyDescent="0.25">
      <c r="A624" s="25" t="s">
        <v>1758</v>
      </c>
      <c r="B624" s="26"/>
    </row>
    <row r="625" spans="1:2" x14ac:dyDescent="0.25">
      <c r="A625" s="25" t="s">
        <v>1759</v>
      </c>
      <c r="B625" s="26"/>
    </row>
    <row r="626" spans="1:2" x14ac:dyDescent="0.25">
      <c r="A626" s="25" t="s">
        <v>1760</v>
      </c>
      <c r="B626" s="26"/>
    </row>
    <row r="627" spans="1:2" x14ac:dyDescent="0.25">
      <c r="A627" s="25" t="s">
        <v>1761</v>
      </c>
      <c r="B627" s="26"/>
    </row>
    <row r="628" spans="1:2" x14ac:dyDescent="0.25">
      <c r="A628" s="25" t="s">
        <v>1762</v>
      </c>
      <c r="B628" s="26"/>
    </row>
    <row r="629" spans="1:2" x14ac:dyDescent="0.25">
      <c r="A629" s="25" t="s">
        <v>1763</v>
      </c>
      <c r="B629" s="26"/>
    </row>
    <row r="630" spans="1:2" x14ac:dyDescent="0.25">
      <c r="A630" s="25" t="s">
        <v>1764</v>
      </c>
      <c r="B630" s="26"/>
    </row>
    <row r="631" spans="1:2" x14ac:dyDescent="0.25">
      <c r="A631" s="25" t="s">
        <v>1765</v>
      </c>
      <c r="B631" s="26"/>
    </row>
    <row r="632" spans="1:2" x14ac:dyDescent="0.25">
      <c r="A632" s="25" t="s">
        <v>1766</v>
      </c>
      <c r="B632" s="26"/>
    </row>
    <row r="633" spans="1:2" x14ac:dyDescent="0.25">
      <c r="A633" s="25" t="s">
        <v>1767</v>
      </c>
      <c r="B633" s="26"/>
    </row>
    <row r="634" spans="1:2" x14ac:dyDescent="0.25">
      <c r="A634" s="25" t="s">
        <v>1768</v>
      </c>
      <c r="B634" s="26"/>
    </row>
    <row r="635" spans="1:2" x14ac:dyDescent="0.25">
      <c r="A635" s="25" t="s">
        <v>1769</v>
      </c>
      <c r="B635" s="26"/>
    </row>
    <row r="636" spans="1:2" x14ac:dyDescent="0.25">
      <c r="A636" s="25" t="s">
        <v>1770</v>
      </c>
      <c r="B636" s="26"/>
    </row>
    <row r="637" spans="1:2" x14ac:dyDescent="0.25">
      <c r="A637" s="25" t="s">
        <v>1771</v>
      </c>
      <c r="B637" s="26"/>
    </row>
    <row r="638" spans="1:2" x14ac:dyDescent="0.25">
      <c r="A638" s="25" t="s">
        <v>1772</v>
      </c>
      <c r="B638" s="26"/>
    </row>
    <row r="639" spans="1:2" x14ac:dyDescent="0.25">
      <c r="A639" s="25" t="s">
        <v>1773</v>
      </c>
      <c r="B639" s="26"/>
    </row>
    <row r="640" spans="1:2" x14ac:dyDescent="0.25">
      <c r="A640" s="25" t="s">
        <v>1774</v>
      </c>
      <c r="B640" s="26"/>
    </row>
    <row r="641" spans="1:2" x14ac:dyDescent="0.25">
      <c r="A641" s="25" t="s">
        <v>1775</v>
      </c>
      <c r="B641" s="26"/>
    </row>
    <row r="642" spans="1:2" x14ac:dyDescent="0.25">
      <c r="A642" s="25" t="s">
        <v>1776</v>
      </c>
      <c r="B642" s="26"/>
    </row>
    <row r="643" spans="1:2" x14ac:dyDescent="0.25">
      <c r="A643" s="25" t="s">
        <v>1777</v>
      </c>
      <c r="B643" s="26"/>
    </row>
    <row r="644" spans="1:2" x14ac:dyDescent="0.25">
      <c r="A644" s="25" t="s">
        <v>1778</v>
      </c>
      <c r="B644" s="26"/>
    </row>
    <row r="645" spans="1:2" x14ac:dyDescent="0.25">
      <c r="A645" s="25" t="s">
        <v>1779</v>
      </c>
      <c r="B645" s="26"/>
    </row>
    <row r="646" spans="1:2" x14ac:dyDescent="0.25">
      <c r="A646" s="25" t="s">
        <v>1780</v>
      </c>
      <c r="B646" s="26"/>
    </row>
    <row r="647" spans="1:2" x14ac:dyDescent="0.25">
      <c r="A647" s="25" t="s">
        <v>1781</v>
      </c>
      <c r="B647" s="26"/>
    </row>
    <row r="648" spans="1:2" x14ac:dyDescent="0.25">
      <c r="A648" s="25" t="s">
        <v>1782</v>
      </c>
      <c r="B648" s="26"/>
    </row>
    <row r="649" spans="1:2" x14ac:dyDescent="0.25">
      <c r="A649" s="25" t="s">
        <v>1783</v>
      </c>
      <c r="B649" s="26"/>
    </row>
    <row r="650" spans="1:2" x14ac:dyDescent="0.25">
      <c r="A650" s="25" t="s">
        <v>1784</v>
      </c>
      <c r="B650" s="26"/>
    </row>
    <row r="651" spans="1:2" x14ac:dyDescent="0.25">
      <c r="A651" s="25" t="s">
        <v>1785</v>
      </c>
      <c r="B651" s="26"/>
    </row>
    <row r="652" spans="1:2" x14ac:dyDescent="0.25">
      <c r="A652" s="25" t="s">
        <v>1786</v>
      </c>
      <c r="B652" s="26"/>
    </row>
    <row r="653" spans="1:2" x14ac:dyDescent="0.25">
      <c r="A653" s="25" t="s">
        <v>1787</v>
      </c>
      <c r="B653" s="26"/>
    </row>
    <row r="654" spans="1:2" x14ac:dyDescent="0.25">
      <c r="A654" s="25" t="s">
        <v>1788</v>
      </c>
      <c r="B654" s="26"/>
    </row>
    <row r="655" spans="1:2" x14ac:dyDescent="0.25">
      <c r="A655" s="25" t="s">
        <v>1789</v>
      </c>
      <c r="B655" s="26"/>
    </row>
    <row r="656" spans="1:2" x14ac:dyDescent="0.25">
      <c r="A656" s="25" t="s">
        <v>1790</v>
      </c>
      <c r="B656" s="26"/>
    </row>
    <row r="657" spans="1:2" x14ac:dyDescent="0.25">
      <c r="A657" s="25" t="s">
        <v>1791</v>
      </c>
      <c r="B657" s="26"/>
    </row>
    <row r="658" spans="1:2" x14ac:dyDescent="0.25">
      <c r="A658" s="25" t="s">
        <v>1792</v>
      </c>
      <c r="B658" s="26"/>
    </row>
    <row r="659" spans="1:2" x14ac:dyDescent="0.25">
      <c r="A659" s="25" t="s">
        <v>1793</v>
      </c>
      <c r="B659" s="26"/>
    </row>
    <row r="660" spans="1:2" x14ac:dyDescent="0.25">
      <c r="A660" s="25" t="s">
        <v>1794</v>
      </c>
      <c r="B660" s="26"/>
    </row>
    <row r="661" spans="1:2" x14ac:dyDescent="0.25">
      <c r="A661" s="25" t="s">
        <v>1795</v>
      </c>
      <c r="B661" s="26"/>
    </row>
    <row r="662" spans="1:2" x14ac:dyDescent="0.25">
      <c r="A662" s="25" t="s">
        <v>1796</v>
      </c>
      <c r="B662" s="26"/>
    </row>
    <row r="663" spans="1:2" x14ac:dyDescent="0.25">
      <c r="A663" s="25" t="s">
        <v>1797</v>
      </c>
      <c r="B663" s="26"/>
    </row>
    <row r="664" spans="1:2" x14ac:dyDescent="0.25">
      <c r="A664" s="25" t="s">
        <v>1798</v>
      </c>
      <c r="B664" s="26"/>
    </row>
    <row r="665" spans="1:2" x14ac:dyDescent="0.25">
      <c r="A665" s="25" t="s">
        <v>1799</v>
      </c>
      <c r="B665" s="26"/>
    </row>
    <row r="666" spans="1:2" x14ac:dyDescent="0.25">
      <c r="A666" s="25" t="s">
        <v>1800</v>
      </c>
      <c r="B666" s="26"/>
    </row>
    <row r="667" spans="1:2" x14ac:dyDescent="0.25">
      <c r="A667" s="25" t="s">
        <v>1801</v>
      </c>
      <c r="B667" s="26"/>
    </row>
    <row r="668" spans="1:2" x14ac:dyDescent="0.25">
      <c r="A668" s="25" t="s">
        <v>1802</v>
      </c>
      <c r="B668" s="26"/>
    </row>
    <row r="669" spans="1:2" x14ac:dyDescent="0.25">
      <c r="A669" s="25" t="s">
        <v>1803</v>
      </c>
      <c r="B669" s="26"/>
    </row>
    <row r="670" spans="1:2" x14ac:dyDescent="0.25">
      <c r="A670" s="25" t="s">
        <v>1804</v>
      </c>
      <c r="B670" s="26"/>
    </row>
    <row r="671" spans="1:2" x14ac:dyDescent="0.25">
      <c r="A671" s="25" t="s">
        <v>1805</v>
      </c>
      <c r="B671" s="26"/>
    </row>
    <row r="672" spans="1:2" x14ac:dyDescent="0.25">
      <c r="A672" s="25" t="s">
        <v>1806</v>
      </c>
      <c r="B672" s="26"/>
    </row>
    <row r="673" spans="1:2" x14ac:dyDescent="0.25">
      <c r="A673" s="25" t="s">
        <v>1807</v>
      </c>
      <c r="B673" s="26"/>
    </row>
    <row r="674" spans="1:2" x14ac:dyDescent="0.25">
      <c r="A674" s="25" t="s">
        <v>1808</v>
      </c>
      <c r="B674" s="26"/>
    </row>
    <row r="675" spans="1:2" x14ac:dyDescent="0.25">
      <c r="A675" s="25" t="s">
        <v>1809</v>
      </c>
      <c r="B675" s="26"/>
    </row>
    <row r="676" spans="1:2" x14ac:dyDescent="0.25">
      <c r="A676" s="25" t="s">
        <v>1810</v>
      </c>
      <c r="B676" s="26"/>
    </row>
    <row r="677" spans="1:2" x14ac:dyDescent="0.25">
      <c r="A677" s="25" t="s">
        <v>1811</v>
      </c>
      <c r="B677" s="26"/>
    </row>
    <row r="678" spans="1:2" x14ac:dyDescent="0.25">
      <c r="A678" s="25" t="s">
        <v>1812</v>
      </c>
      <c r="B678" s="26"/>
    </row>
    <row r="679" spans="1:2" x14ac:dyDescent="0.25">
      <c r="A679" s="25" t="s">
        <v>1813</v>
      </c>
      <c r="B679" s="26"/>
    </row>
    <row r="680" spans="1:2" x14ac:dyDescent="0.25">
      <c r="A680" s="25" t="s">
        <v>1814</v>
      </c>
      <c r="B680" s="26"/>
    </row>
    <row r="681" spans="1:2" x14ac:dyDescent="0.25">
      <c r="A681" s="25" t="s">
        <v>1815</v>
      </c>
      <c r="B681" s="26"/>
    </row>
    <row r="682" spans="1:2" x14ac:dyDescent="0.25">
      <c r="A682" s="25" t="s">
        <v>1816</v>
      </c>
      <c r="B682" s="26"/>
    </row>
    <row r="683" spans="1:2" x14ac:dyDescent="0.25">
      <c r="A683" s="25" t="s">
        <v>1817</v>
      </c>
      <c r="B683" s="26"/>
    </row>
    <row r="684" spans="1:2" x14ac:dyDescent="0.25">
      <c r="A684" s="25" t="s">
        <v>1818</v>
      </c>
      <c r="B684" s="26"/>
    </row>
    <row r="685" spans="1:2" x14ac:dyDescent="0.25">
      <c r="A685" s="25" t="s">
        <v>1819</v>
      </c>
      <c r="B685" s="26"/>
    </row>
    <row r="686" spans="1:2" x14ac:dyDescent="0.25">
      <c r="A686" s="25" t="s">
        <v>1820</v>
      </c>
      <c r="B686" s="26"/>
    </row>
    <row r="687" spans="1:2" x14ac:dyDescent="0.25">
      <c r="A687" s="25" t="s">
        <v>1821</v>
      </c>
      <c r="B687" s="26"/>
    </row>
    <row r="688" spans="1:2" x14ac:dyDescent="0.25">
      <c r="A688" s="25" t="s">
        <v>1822</v>
      </c>
      <c r="B688" s="26"/>
    </row>
    <row r="689" spans="1:2" x14ac:dyDescent="0.25">
      <c r="A689" s="25" t="s">
        <v>1823</v>
      </c>
      <c r="B689" s="26"/>
    </row>
    <row r="690" spans="1:2" x14ac:dyDescent="0.25">
      <c r="A690" s="25" t="s">
        <v>1824</v>
      </c>
      <c r="B690" s="26"/>
    </row>
    <row r="691" spans="1:2" x14ac:dyDescent="0.25">
      <c r="A691" s="25" t="s">
        <v>1825</v>
      </c>
      <c r="B691" s="26"/>
    </row>
    <row r="692" spans="1:2" x14ac:dyDescent="0.25">
      <c r="A692" s="25" t="s">
        <v>1826</v>
      </c>
      <c r="B692" s="26"/>
    </row>
    <row r="693" spans="1:2" x14ac:dyDescent="0.25">
      <c r="A693" s="25" t="s">
        <v>1827</v>
      </c>
      <c r="B693" s="26"/>
    </row>
    <row r="694" spans="1:2" x14ac:dyDescent="0.25">
      <c r="A694" s="25" t="s">
        <v>1828</v>
      </c>
      <c r="B694" s="26"/>
    </row>
    <row r="695" spans="1:2" x14ac:dyDescent="0.25">
      <c r="A695" s="25" t="s">
        <v>1829</v>
      </c>
      <c r="B695" s="26"/>
    </row>
    <row r="696" spans="1:2" x14ac:dyDescent="0.25">
      <c r="A696" s="25" t="s">
        <v>1830</v>
      </c>
      <c r="B696" s="26"/>
    </row>
    <row r="697" spans="1:2" x14ac:dyDescent="0.25">
      <c r="A697" s="25" t="s">
        <v>1831</v>
      </c>
      <c r="B697" s="26"/>
    </row>
    <row r="698" spans="1:2" x14ac:dyDescent="0.25">
      <c r="A698" s="25" t="s">
        <v>1832</v>
      </c>
      <c r="B698" s="26"/>
    </row>
    <row r="699" spans="1:2" x14ac:dyDescent="0.25">
      <c r="A699" s="25" t="s">
        <v>1833</v>
      </c>
      <c r="B699" s="26"/>
    </row>
    <row r="700" spans="1:2" x14ac:dyDescent="0.25">
      <c r="A700" s="25" t="s">
        <v>1834</v>
      </c>
      <c r="B700" s="26"/>
    </row>
    <row r="701" spans="1:2" x14ac:dyDescent="0.25">
      <c r="A701" s="25" t="s">
        <v>1835</v>
      </c>
      <c r="B701" s="26"/>
    </row>
    <row r="702" spans="1:2" x14ac:dyDescent="0.25">
      <c r="A702" s="25" t="s">
        <v>1836</v>
      </c>
      <c r="B702" s="26"/>
    </row>
    <row r="703" spans="1:2" x14ac:dyDescent="0.25">
      <c r="A703" s="25" t="s">
        <v>1837</v>
      </c>
      <c r="B703" s="26"/>
    </row>
    <row r="704" spans="1:2" x14ac:dyDescent="0.25">
      <c r="A704" s="25" t="s">
        <v>1838</v>
      </c>
      <c r="B704" s="26"/>
    </row>
    <row r="705" spans="1:2" x14ac:dyDescent="0.25">
      <c r="A705" s="25" t="s">
        <v>1839</v>
      </c>
      <c r="B705" s="26"/>
    </row>
    <row r="706" spans="1:2" x14ac:dyDescent="0.25">
      <c r="A706" s="25" t="s">
        <v>1840</v>
      </c>
      <c r="B706" s="26"/>
    </row>
    <row r="707" spans="1:2" x14ac:dyDescent="0.25">
      <c r="A707" s="25" t="s">
        <v>1841</v>
      </c>
      <c r="B707" s="26"/>
    </row>
    <row r="708" spans="1:2" x14ac:dyDescent="0.25">
      <c r="A708" s="25" t="s">
        <v>1842</v>
      </c>
      <c r="B708" s="26"/>
    </row>
    <row r="709" spans="1:2" x14ac:dyDescent="0.25">
      <c r="A709" s="25" t="s">
        <v>1843</v>
      </c>
      <c r="B709" s="26"/>
    </row>
    <row r="710" spans="1:2" x14ac:dyDescent="0.25">
      <c r="A710" s="25" t="s">
        <v>1844</v>
      </c>
      <c r="B710" s="26"/>
    </row>
    <row r="711" spans="1:2" x14ac:dyDescent="0.25">
      <c r="A711" s="25" t="s">
        <v>1845</v>
      </c>
      <c r="B711" s="26"/>
    </row>
    <row r="712" spans="1:2" x14ac:dyDescent="0.25">
      <c r="A712" s="25" t="s">
        <v>1846</v>
      </c>
      <c r="B712" s="26"/>
    </row>
    <row r="713" spans="1:2" x14ac:dyDescent="0.25">
      <c r="A713" s="25" t="s">
        <v>1847</v>
      </c>
      <c r="B713" s="26"/>
    </row>
    <row r="714" spans="1:2" x14ac:dyDescent="0.25">
      <c r="A714" s="25" t="s">
        <v>1848</v>
      </c>
      <c r="B714" s="26"/>
    </row>
    <row r="715" spans="1:2" x14ac:dyDescent="0.25">
      <c r="A715" s="25" t="s">
        <v>1849</v>
      </c>
      <c r="B715" s="26"/>
    </row>
    <row r="716" spans="1:2" x14ac:dyDescent="0.25">
      <c r="A716" s="25" t="s">
        <v>1850</v>
      </c>
      <c r="B716" s="26"/>
    </row>
    <row r="717" spans="1:2" x14ac:dyDescent="0.25">
      <c r="A717" s="25" t="s">
        <v>1851</v>
      </c>
      <c r="B717" s="26"/>
    </row>
    <row r="718" spans="1:2" x14ac:dyDescent="0.25">
      <c r="A718" s="25" t="s">
        <v>1852</v>
      </c>
      <c r="B718" s="26"/>
    </row>
    <row r="719" spans="1:2" x14ac:dyDescent="0.25">
      <c r="A719" s="25" t="s">
        <v>1853</v>
      </c>
      <c r="B719" s="26"/>
    </row>
    <row r="720" spans="1:2" x14ac:dyDescent="0.25">
      <c r="A720" s="25" t="s">
        <v>1854</v>
      </c>
      <c r="B720" s="26"/>
    </row>
    <row r="721" spans="1:2" x14ac:dyDescent="0.25">
      <c r="A721" s="25" t="s">
        <v>1855</v>
      </c>
      <c r="B721" s="26"/>
    </row>
    <row r="722" spans="1:2" x14ac:dyDescent="0.25">
      <c r="A722" s="25" t="s">
        <v>1856</v>
      </c>
      <c r="B722" s="26"/>
    </row>
    <row r="723" spans="1:2" x14ac:dyDescent="0.25">
      <c r="A723" s="25" t="s">
        <v>1857</v>
      </c>
      <c r="B723" s="26"/>
    </row>
    <row r="724" spans="1:2" x14ac:dyDescent="0.25">
      <c r="A724" s="25" t="s">
        <v>1858</v>
      </c>
      <c r="B724" s="26"/>
    </row>
    <row r="725" spans="1:2" x14ac:dyDescent="0.25">
      <c r="A725" s="25" t="s">
        <v>1859</v>
      </c>
      <c r="B725" s="26"/>
    </row>
    <row r="726" spans="1:2" x14ac:dyDescent="0.25">
      <c r="A726" s="25" t="s">
        <v>1860</v>
      </c>
      <c r="B726" s="26"/>
    </row>
    <row r="727" spans="1:2" x14ac:dyDescent="0.25">
      <c r="A727" s="25" t="s">
        <v>1861</v>
      </c>
      <c r="B727" s="26"/>
    </row>
    <row r="728" spans="1:2" x14ac:dyDescent="0.25">
      <c r="A728" s="25" t="s">
        <v>1862</v>
      </c>
      <c r="B728" s="26"/>
    </row>
    <row r="729" spans="1:2" x14ac:dyDescent="0.25">
      <c r="A729" s="25" t="s">
        <v>1863</v>
      </c>
      <c r="B729" s="26"/>
    </row>
    <row r="730" spans="1:2" x14ac:dyDescent="0.25">
      <c r="A730" s="25" t="s">
        <v>1864</v>
      </c>
      <c r="B730" s="26"/>
    </row>
    <row r="731" spans="1:2" x14ac:dyDescent="0.25">
      <c r="A731" s="25" t="s">
        <v>1865</v>
      </c>
      <c r="B731" s="26"/>
    </row>
    <row r="732" spans="1:2" x14ac:dyDescent="0.25">
      <c r="A732" s="25" t="s">
        <v>1866</v>
      </c>
      <c r="B732" s="26"/>
    </row>
    <row r="733" spans="1:2" x14ac:dyDescent="0.25">
      <c r="A733" s="25" t="s">
        <v>1867</v>
      </c>
      <c r="B733" s="26"/>
    </row>
    <row r="734" spans="1:2" x14ac:dyDescent="0.25">
      <c r="A734" s="25" t="s">
        <v>1868</v>
      </c>
      <c r="B734" s="26"/>
    </row>
    <row r="735" spans="1:2" x14ac:dyDescent="0.25">
      <c r="A735" s="25" t="s">
        <v>1869</v>
      </c>
      <c r="B735" s="26"/>
    </row>
    <row r="736" spans="1:2" x14ac:dyDescent="0.25">
      <c r="A736" s="25" t="s">
        <v>1870</v>
      </c>
      <c r="B736" s="26"/>
    </row>
    <row r="737" spans="1:2" x14ac:dyDescent="0.25">
      <c r="A737" s="25" t="s">
        <v>1871</v>
      </c>
      <c r="B737" s="26"/>
    </row>
    <row r="738" spans="1:2" x14ac:dyDescent="0.25">
      <c r="A738" s="25" t="s">
        <v>1872</v>
      </c>
      <c r="B738" s="26"/>
    </row>
    <row r="739" spans="1:2" x14ac:dyDescent="0.25">
      <c r="A739" s="25" t="s">
        <v>1873</v>
      </c>
      <c r="B739" s="26"/>
    </row>
    <row r="740" spans="1:2" x14ac:dyDescent="0.25">
      <c r="A740" s="25" t="s">
        <v>1874</v>
      </c>
      <c r="B740" s="26"/>
    </row>
    <row r="741" spans="1:2" x14ac:dyDescent="0.25">
      <c r="A741" s="25" t="s">
        <v>1875</v>
      </c>
      <c r="B741" s="26"/>
    </row>
    <row r="742" spans="1:2" x14ac:dyDescent="0.25">
      <c r="A742" s="25" t="s">
        <v>1876</v>
      </c>
      <c r="B742" s="26"/>
    </row>
    <row r="743" spans="1:2" x14ac:dyDescent="0.25">
      <c r="A743" s="25" t="s">
        <v>1877</v>
      </c>
      <c r="B743" s="26"/>
    </row>
    <row r="744" spans="1:2" x14ac:dyDescent="0.25">
      <c r="A744" s="25" t="s">
        <v>1878</v>
      </c>
      <c r="B744" s="26"/>
    </row>
    <row r="745" spans="1:2" x14ac:dyDescent="0.25">
      <c r="A745" s="25" t="s">
        <v>1879</v>
      </c>
      <c r="B745" s="26"/>
    </row>
    <row r="746" spans="1:2" x14ac:dyDescent="0.25">
      <c r="A746" s="25" t="s">
        <v>1880</v>
      </c>
      <c r="B746" s="26"/>
    </row>
    <row r="747" spans="1:2" x14ac:dyDescent="0.25">
      <c r="A747" s="25" t="s">
        <v>1881</v>
      </c>
      <c r="B747" s="26"/>
    </row>
    <row r="748" spans="1:2" x14ac:dyDescent="0.25">
      <c r="A748" s="25" t="s">
        <v>1882</v>
      </c>
      <c r="B748" s="26"/>
    </row>
    <row r="749" spans="1:2" x14ac:dyDescent="0.25">
      <c r="A749" s="25" t="s">
        <v>1883</v>
      </c>
      <c r="B749" s="26"/>
    </row>
    <row r="750" spans="1:2" x14ac:dyDescent="0.25">
      <c r="A750" s="25" t="s">
        <v>1884</v>
      </c>
      <c r="B750" s="26"/>
    </row>
    <row r="751" spans="1:2" x14ac:dyDescent="0.25">
      <c r="A751" s="25" t="s">
        <v>1885</v>
      </c>
      <c r="B751" s="26"/>
    </row>
    <row r="752" spans="1:2" x14ac:dyDescent="0.25">
      <c r="A752" s="25" t="s">
        <v>1886</v>
      </c>
      <c r="B752" s="26"/>
    </row>
    <row r="753" spans="1:2" x14ac:dyDescent="0.25">
      <c r="A753" s="25" t="s">
        <v>1887</v>
      </c>
      <c r="B753" s="26"/>
    </row>
    <row r="754" spans="1:2" x14ac:dyDescent="0.25">
      <c r="A754" s="25" t="s">
        <v>1888</v>
      </c>
      <c r="B754" s="26"/>
    </row>
    <row r="755" spans="1:2" x14ac:dyDescent="0.25">
      <c r="A755" s="25" t="s">
        <v>1889</v>
      </c>
      <c r="B755" s="26"/>
    </row>
    <row r="756" spans="1:2" x14ac:dyDescent="0.25">
      <c r="A756" s="25" t="s">
        <v>1890</v>
      </c>
      <c r="B756" s="26"/>
    </row>
    <row r="757" spans="1:2" x14ac:dyDescent="0.25">
      <c r="A757" s="25" t="s">
        <v>1891</v>
      </c>
      <c r="B757" s="26"/>
    </row>
    <row r="758" spans="1:2" x14ac:dyDescent="0.25">
      <c r="A758" s="25" t="s">
        <v>1892</v>
      </c>
      <c r="B758" s="26"/>
    </row>
    <row r="759" spans="1:2" x14ac:dyDescent="0.25">
      <c r="A759" s="25" t="s">
        <v>1893</v>
      </c>
      <c r="B759" s="26"/>
    </row>
    <row r="760" spans="1:2" x14ac:dyDescent="0.25">
      <c r="A760" s="25" t="s">
        <v>1894</v>
      </c>
      <c r="B760" s="26"/>
    </row>
    <row r="761" spans="1:2" x14ac:dyDescent="0.25">
      <c r="A761" s="25" t="s">
        <v>1895</v>
      </c>
      <c r="B761" s="26"/>
    </row>
    <row r="762" spans="1:2" x14ac:dyDescent="0.25">
      <c r="A762" s="25" t="s">
        <v>1896</v>
      </c>
      <c r="B762" s="26"/>
    </row>
    <row r="763" spans="1:2" x14ac:dyDescent="0.25">
      <c r="A763" s="25" t="s">
        <v>1897</v>
      </c>
      <c r="B763" s="26"/>
    </row>
    <row r="764" spans="1:2" x14ac:dyDescent="0.25">
      <c r="A764" s="25" t="s">
        <v>1898</v>
      </c>
      <c r="B764" s="26"/>
    </row>
    <row r="765" spans="1:2" x14ac:dyDescent="0.25">
      <c r="A765" s="25" t="s">
        <v>1899</v>
      </c>
      <c r="B765" s="26"/>
    </row>
    <row r="766" spans="1:2" x14ac:dyDescent="0.25">
      <c r="A766" s="25" t="s">
        <v>1900</v>
      </c>
      <c r="B766" s="26"/>
    </row>
    <row r="767" spans="1:2" x14ac:dyDescent="0.25">
      <c r="A767" s="25" t="s">
        <v>1901</v>
      </c>
      <c r="B767" s="26"/>
    </row>
    <row r="768" spans="1:2" x14ac:dyDescent="0.25">
      <c r="A768" s="25" t="s">
        <v>1902</v>
      </c>
      <c r="B768" s="26"/>
    </row>
    <row r="769" spans="1:2" x14ac:dyDescent="0.25">
      <c r="A769" s="25" t="s">
        <v>1903</v>
      </c>
      <c r="B769" s="26"/>
    </row>
    <row r="770" spans="1:2" x14ac:dyDescent="0.25">
      <c r="A770" s="25" t="s">
        <v>1904</v>
      </c>
      <c r="B770" s="26"/>
    </row>
    <row r="771" spans="1:2" x14ac:dyDescent="0.25">
      <c r="A771" s="25" t="s">
        <v>1905</v>
      </c>
      <c r="B771" s="26"/>
    </row>
    <row r="772" spans="1:2" x14ac:dyDescent="0.25">
      <c r="A772" s="25" t="s">
        <v>1906</v>
      </c>
      <c r="B772" s="26"/>
    </row>
    <row r="773" spans="1:2" x14ac:dyDescent="0.25">
      <c r="A773" s="25" t="s">
        <v>1907</v>
      </c>
      <c r="B773" s="26"/>
    </row>
    <row r="774" spans="1:2" x14ac:dyDescent="0.25">
      <c r="A774" s="25" t="s">
        <v>1908</v>
      </c>
      <c r="B774" s="26"/>
    </row>
    <row r="775" spans="1:2" x14ac:dyDescent="0.25">
      <c r="A775" s="25" t="s">
        <v>1909</v>
      </c>
      <c r="B775" s="26"/>
    </row>
    <row r="776" spans="1:2" x14ac:dyDescent="0.25">
      <c r="A776" s="25" t="s">
        <v>1910</v>
      </c>
      <c r="B776" s="26"/>
    </row>
    <row r="777" spans="1:2" x14ac:dyDescent="0.25">
      <c r="A777" s="25" t="s">
        <v>1911</v>
      </c>
      <c r="B777" s="26"/>
    </row>
    <row r="778" spans="1:2" x14ac:dyDescent="0.25">
      <c r="A778" s="25" t="s">
        <v>1912</v>
      </c>
      <c r="B778" s="26"/>
    </row>
    <row r="779" spans="1:2" x14ac:dyDescent="0.25">
      <c r="A779" s="25" t="s">
        <v>1913</v>
      </c>
      <c r="B779" s="26"/>
    </row>
    <row r="780" spans="1:2" x14ac:dyDescent="0.25">
      <c r="A780" s="25" t="s">
        <v>1914</v>
      </c>
      <c r="B780" s="26"/>
    </row>
    <row r="781" spans="1:2" x14ac:dyDescent="0.25">
      <c r="A781" s="25" t="s">
        <v>1915</v>
      </c>
      <c r="B781" s="26"/>
    </row>
    <row r="782" spans="1:2" x14ac:dyDescent="0.25">
      <c r="A782" s="25" t="s">
        <v>1916</v>
      </c>
      <c r="B782" s="26"/>
    </row>
    <row r="783" spans="1:2" x14ac:dyDescent="0.25">
      <c r="A783" s="25" t="s">
        <v>1917</v>
      </c>
      <c r="B783" s="26"/>
    </row>
    <row r="784" spans="1:2" x14ac:dyDescent="0.25">
      <c r="A784" s="25" t="s">
        <v>1918</v>
      </c>
      <c r="B784" s="26"/>
    </row>
    <row r="785" spans="1:2" x14ac:dyDescent="0.25">
      <c r="A785" s="25" t="s">
        <v>1919</v>
      </c>
      <c r="B785" s="26"/>
    </row>
    <row r="786" spans="1:2" x14ac:dyDescent="0.25">
      <c r="A786" s="25" t="s">
        <v>1920</v>
      </c>
      <c r="B786" s="26"/>
    </row>
    <row r="787" spans="1:2" x14ac:dyDescent="0.25">
      <c r="A787" s="25" t="s">
        <v>1921</v>
      </c>
      <c r="B787" s="26"/>
    </row>
    <row r="788" spans="1:2" x14ac:dyDescent="0.25">
      <c r="A788" s="25" t="s">
        <v>1922</v>
      </c>
      <c r="B788" s="26"/>
    </row>
    <row r="789" spans="1:2" x14ac:dyDescent="0.25">
      <c r="A789" s="25" t="s">
        <v>1923</v>
      </c>
      <c r="B789" s="26"/>
    </row>
    <row r="790" spans="1:2" x14ac:dyDescent="0.25">
      <c r="A790" s="25" t="s">
        <v>1924</v>
      </c>
      <c r="B790" s="26"/>
    </row>
    <row r="791" spans="1:2" x14ac:dyDescent="0.25">
      <c r="A791" s="25" t="s">
        <v>1925</v>
      </c>
      <c r="B791" s="26"/>
    </row>
    <row r="792" spans="1:2" x14ac:dyDescent="0.25">
      <c r="A792" s="25" t="s">
        <v>1926</v>
      </c>
      <c r="B792" s="26"/>
    </row>
    <row r="793" spans="1:2" x14ac:dyDescent="0.25">
      <c r="A793" s="25" t="s">
        <v>1927</v>
      </c>
      <c r="B793" s="26"/>
    </row>
    <row r="794" spans="1:2" x14ac:dyDescent="0.25">
      <c r="A794" s="25" t="s">
        <v>1928</v>
      </c>
      <c r="B794" s="26"/>
    </row>
    <row r="795" spans="1:2" x14ac:dyDescent="0.25">
      <c r="A795" s="25" t="s">
        <v>1929</v>
      </c>
      <c r="B795" s="26"/>
    </row>
    <row r="796" spans="1:2" x14ac:dyDescent="0.25">
      <c r="A796" s="25" t="s">
        <v>1930</v>
      </c>
      <c r="B796" s="26"/>
    </row>
    <row r="797" spans="1:2" x14ac:dyDescent="0.25">
      <c r="A797" s="25" t="s">
        <v>1931</v>
      </c>
      <c r="B797" s="26"/>
    </row>
    <row r="798" spans="1:2" x14ac:dyDescent="0.25">
      <c r="A798" s="25" t="s">
        <v>1932</v>
      </c>
      <c r="B798" s="26"/>
    </row>
    <row r="799" spans="1:2" x14ac:dyDescent="0.25">
      <c r="A799" s="25" t="s">
        <v>1933</v>
      </c>
      <c r="B799" s="26"/>
    </row>
    <row r="800" spans="1:2" x14ac:dyDescent="0.25">
      <c r="A800" s="25" t="s">
        <v>1934</v>
      </c>
      <c r="B800" s="26"/>
    </row>
    <row r="801" spans="1:2" x14ac:dyDescent="0.25">
      <c r="A801" s="25" t="s">
        <v>1935</v>
      </c>
      <c r="B801" s="26"/>
    </row>
    <row r="802" spans="1:2" x14ac:dyDescent="0.25">
      <c r="A802" s="25" t="s">
        <v>1936</v>
      </c>
      <c r="B802" s="26"/>
    </row>
    <row r="803" spans="1:2" x14ac:dyDescent="0.25">
      <c r="A803" s="25" t="s">
        <v>1937</v>
      </c>
      <c r="B803" s="26"/>
    </row>
    <row r="804" spans="1:2" x14ac:dyDescent="0.25">
      <c r="A804" s="25" t="s">
        <v>1938</v>
      </c>
      <c r="B804" s="26"/>
    </row>
    <row r="805" spans="1:2" x14ac:dyDescent="0.25">
      <c r="A805" s="25" t="s">
        <v>1939</v>
      </c>
      <c r="B805" s="26"/>
    </row>
    <row r="806" spans="1:2" x14ac:dyDescent="0.25">
      <c r="A806" s="25" t="s">
        <v>1940</v>
      </c>
      <c r="B806" s="26"/>
    </row>
    <row r="807" spans="1:2" x14ac:dyDescent="0.25">
      <c r="A807" s="25" t="s">
        <v>1941</v>
      </c>
      <c r="B807" s="26"/>
    </row>
    <row r="808" spans="1:2" x14ac:dyDescent="0.25">
      <c r="A808" s="25" t="s">
        <v>1942</v>
      </c>
      <c r="B808" s="26"/>
    </row>
    <row r="809" spans="1:2" x14ac:dyDescent="0.25">
      <c r="A809" s="25" t="s">
        <v>1943</v>
      </c>
      <c r="B809" s="26"/>
    </row>
    <row r="810" spans="1:2" x14ac:dyDescent="0.25">
      <c r="A810" s="25" t="s">
        <v>1944</v>
      </c>
      <c r="B810" s="26"/>
    </row>
    <row r="811" spans="1:2" x14ac:dyDescent="0.25">
      <c r="A811" s="25" t="s">
        <v>1945</v>
      </c>
      <c r="B811" s="26"/>
    </row>
    <row r="812" spans="1:2" x14ac:dyDescent="0.25">
      <c r="A812" s="25" t="s">
        <v>1946</v>
      </c>
      <c r="B812" s="26"/>
    </row>
    <row r="813" spans="1:2" x14ac:dyDescent="0.25">
      <c r="A813" s="25" t="s">
        <v>1947</v>
      </c>
      <c r="B813" s="26"/>
    </row>
    <row r="814" spans="1:2" x14ac:dyDescent="0.25">
      <c r="A814" s="25" t="s">
        <v>1948</v>
      </c>
      <c r="B814" s="26"/>
    </row>
    <row r="815" spans="1:2" x14ac:dyDescent="0.25">
      <c r="A815" s="25" t="s">
        <v>1949</v>
      </c>
      <c r="B815" s="26"/>
    </row>
    <row r="816" spans="1:2" x14ac:dyDescent="0.25">
      <c r="A816" s="25" t="s">
        <v>1950</v>
      </c>
      <c r="B816" s="26"/>
    </row>
    <row r="817" spans="1:2" x14ac:dyDescent="0.25">
      <c r="A817" s="25" t="s">
        <v>1951</v>
      </c>
      <c r="B817" s="26"/>
    </row>
    <row r="818" spans="1:2" x14ac:dyDescent="0.25">
      <c r="A818" s="25" t="s">
        <v>1952</v>
      </c>
      <c r="B818" s="26"/>
    </row>
    <row r="819" spans="1:2" x14ac:dyDescent="0.25">
      <c r="A819" s="25" t="s">
        <v>1953</v>
      </c>
      <c r="B819" s="26"/>
    </row>
    <row r="820" spans="1:2" x14ac:dyDescent="0.25">
      <c r="A820" s="25" t="s">
        <v>1954</v>
      </c>
      <c r="B820" s="26"/>
    </row>
    <row r="821" spans="1:2" x14ac:dyDescent="0.25">
      <c r="A821" s="25" t="s">
        <v>1955</v>
      </c>
      <c r="B821" s="26"/>
    </row>
    <row r="822" spans="1:2" x14ac:dyDescent="0.25">
      <c r="A822" s="25" t="s">
        <v>1956</v>
      </c>
      <c r="B822" s="26"/>
    </row>
    <row r="823" spans="1:2" x14ac:dyDescent="0.25">
      <c r="A823" s="25" t="s">
        <v>1957</v>
      </c>
      <c r="B823" s="26"/>
    </row>
    <row r="824" spans="1:2" x14ac:dyDescent="0.25">
      <c r="A824" s="25" t="s">
        <v>1958</v>
      </c>
      <c r="B824" s="26"/>
    </row>
    <row r="825" spans="1:2" x14ac:dyDescent="0.25">
      <c r="A825" s="25" t="s">
        <v>1959</v>
      </c>
      <c r="B825" s="26"/>
    </row>
    <row r="826" spans="1:2" x14ac:dyDescent="0.25">
      <c r="A826" s="25" t="s">
        <v>1960</v>
      </c>
      <c r="B826" s="26"/>
    </row>
    <row r="827" spans="1:2" x14ac:dyDescent="0.25">
      <c r="A827" s="25" t="s">
        <v>1961</v>
      </c>
      <c r="B827" s="26"/>
    </row>
    <row r="828" spans="1:2" x14ac:dyDescent="0.25">
      <c r="A828" s="25" t="s">
        <v>1962</v>
      </c>
      <c r="B828" s="26"/>
    </row>
    <row r="829" spans="1:2" x14ac:dyDescent="0.25">
      <c r="A829" s="25" t="s">
        <v>1963</v>
      </c>
      <c r="B829" s="26"/>
    </row>
    <row r="830" spans="1:2" x14ac:dyDescent="0.25">
      <c r="A830" s="25" t="s">
        <v>1964</v>
      </c>
      <c r="B830" s="26"/>
    </row>
    <row r="831" spans="1:2" x14ac:dyDescent="0.25">
      <c r="A831" s="25" t="s">
        <v>1965</v>
      </c>
      <c r="B831" s="26"/>
    </row>
    <row r="832" spans="1:2" x14ac:dyDescent="0.25">
      <c r="A832" s="25" t="s">
        <v>1966</v>
      </c>
      <c r="B832" s="26"/>
    </row>
    <row r="833" spans="1:2" x14ac:dyDescent="0.25">
      <c r="A833" s="25" t="s">
        <v>1967</v>
      </c>
      <c r="B833" s="26"/>
    </row>
    <row r="834" spans="1:2" x14ac:dyDescent="0.25">
      <c r="A834" s="25" t="s">
        <v>1968</v>
      </c>
      <c r="B834" s="26"/>
    </row>
    <row r="835" spans="1:2" x14ac:dyDescent="0.25">
      <c r="A835" s="25" t="s">
        <v>1969</v>
      </c>
      <c r="B835" s="26"/>
    </row>
    <row r="836" spans="1:2" x14ac:dyDescent="0.25">
      <c r="A836" s="25" t="s">
        <v>1970</v>
      </c>
      <c r="B836" s="26"/>
    </row>
    <row r="837" spans="1:2" x14ac:dyDescent="0.25">
      <c r="A837" s="25" t="s">
        <v>1971</v>
      </c>
      <c r="B837" s="26"/>
    </row>
    <row r="838" spans="1:2" x14ac:dyDescent="0.25">
      <c r="A838" s="25" t="s">
        <v>1972</v>
      </c>
      <c r="B838" s="26"/>
    </row>
    <row r="839" spans="1:2" x14ac:dyDescent="0.25">
      <c r="A839" s="25" t="s">
        <v>1973</v>
      </c>
      <c r="B839" s="26"/>
    </row>
    <row r="840" spans="1:2" x14ac:dyDescent="0.25">
      <c r="A840" s="25" t="s">
        <v>1974</v>
      </c>
      <c r="B840" s="26"/>
    </row>
    <row r="841" spans="1:2" x14ac:dyDescent="0.25">
      <c r="A841" s="25" t="s">
        <v>1975</v>
      </c>
      <c r="B841" s="26"/>
    </row>
    <row r="842" spans="1:2" x14ac:dyDescent="0.25">
      <c r="A842" s="25" t="s">
        <v>1976</v>
      </c>
      <c r="B842" s="26"/>
    </row>
    <row r="843" spans="1:2" x14ac:dyDescent="0.25">
      <c r="A843" s="25" t="s">
        <v>1977</v>
      </c>
      <c r="B843" s="26"/>
    </row>
    <row r="844" spans="1:2" x14ac:dyDescent="0.25">
      <c r="A844" s="25" t="s">
        <v>1978</v>
      </c>
      <c r="B844" s="26"/>
    </row>
    <row r="845" spans="1:2" x14ac:dyDescent="0.25">
      <c r="A845" s="25" t="s">
        <v>1979</v>
      </c>
      <c r="B845" s="26"/>
    </row>
    <row r="846" spans="1:2" x14ac:dyDescent="0.25">
      <c r="A846" s="25" t="s">
        <v>1980</v>
      </c>
      <c r="B846" s="26"/>
    </row>
    <row r="847" spans="1:2" x14ac:dyDescent="0.25">
      <c r="A847" s="25" t="s">
        <v>1981</v>
      </c>
      <c r="B847" s="26"/>
    </row>
    <row r="848" spans="1:2" x14ac:dyDescent="0.25">
      <c r="A848" s="25" t="s">
        <v>1982</v>
      </c>
      <c r="B848" s="26"/>
    </row>
    <row r="849" spans="1:2" x14ac:dyDescent="0.25">
      <c r="A849" s="25" t="s">
        <v>1983</v>
      </c>
      <c r="B849" s="26"/>
    </row>
    <row r="850" spans="1:2" x14ac:dyDescent="0.25">
      <c r="A850" s="25" t="s">
        <v>1984</v>
      </c>
      <c r="B850" s="26"/>
    </row>
    <row r="851" spans="1:2" x14ac:dyDescent="0.25">
      <c r="A851" s="25" t="s">
        <v>1985</v>
      </c>
      <c r="B851" s="26"/>
    </row>
    <row r="852" spans="1:2" x14ac:dyDescent="0.25">
      <c r="A852" s="25" t="s">
        <v>1986</v>
      </c>
      <c r="B852" s="26"/>
    </row>
    <row r="853" spans="1:2" x14ac:dyDescent="0.25">
      <c r="A853" s="25" t="s">
        <v>1987</v>
      </c>
      <c r="B853" s="26"/>
    </row>
    <row r="854" spans="1:2" x14ac:dyDescent="0.25">
      <c r="A854" s="25" t="s">
        <v>1988</v>
      </c>
      <c r="B854" s="26"/>
    </row>
    <row r="855" spans="1:2" x14ac:dyDescent="0.25">
      <c r="A855" s="25" t="s">
        <v>1989</v>
      </c>
      <c r="B855" s="26"/>
    </row>
    <row r="856" spans="1:2" x14ac:dyDescent="0.25">
      <c r="A856" s="25" t="s">
        <v>1990</v>
      </c>
      <c r="B856" s="26"/>
    </row>
    <row r="857" spans="1:2" x14ac:dyDescent="0.25">
      <c r="A857" s="25" t="s">
        <v>1991</v>
      </c>
      <c r="B857" s="26"/>
    </row>
    <row r="858" spans="1:2" x14ac:dyDescent="0.25">
      <c r="A858" s="25" t="s">
        <v>1992</v>
      </c>
      <c r="B858" s="26"/>
    </row>
    <row r="859" spans="1:2" x14ac:dyDescent="0.25">
      <c r="A859" s="25" t="s">
        <v>1993</v>
      </c>
      <c r="B859" s="26"/>
    </row>
    <row r="860" spans="1:2" x14ac:dyDescent="0.25">
      <c r="A860" s="25" t="s">
        <v>1994</v>
      </c>
      <c r="B860" s="26"/>
    </row>
    <row r="861" spans="1:2" x14ac:dyDescent="0.25">
      <c r="A861" s="25" t="s">
        <v>1995</v>
      </c>
      <c r="B861" s="26"/>
    </row>
    <row r="862" spans="1:2" x14ac:dyDescent="0.25">
      <c r="A862" s="25" t="s">
        <v>1996</v>
      </c>
      <c r="B862" s="26"/>
    </row>
    <row r="863" spans="1:2" x14ac:dyDescent="0.25">
      <c r="A863" s="25" t="s">
        <v>1997</v>
      </c>
      <c r="B863" s="26"/>
    </row>
    <row r="864" spans="1:2" x14ac:dyDescent="0.25">
      <c r="A864" s="25" t="s">
        <v>1998</v>
      </c>
      <c r="B864" s="26"/>
    </row>
    <row r="865" spans="1:2" x14ac:dyDescent="0.25">
      <c r="A865" s="25" t="s">
        <v>1999</v>
      </c>
      <c r="B865" s="26"/>
    </row>
    <row r="866" spans="1:2" x14ac:dyDescent="0.25">
      <c r="A866" s="25" t="s">
        <v>2000</v>
      </c>
      <c r="B866" s="26"/>
    </row>
    <row r="867" spans="1:2" x14ac:dyDescent="0.25">
      <c r="A867" s="25" t="s">
        <v>2001</v>
      </c>
      <c r="B867" s="26"/>
    </row>
    <row r="868" spans="1:2" x14ac:dyDescent="0.25">
      <c r="A868" s="25" t="s">
        <v>2002</v>
      </c>
      <c r="B868" s="26"/>
    </row>
    <row r="869" spans="1:2" x14ac:dyDescent="0.25">
      <c r="A869" s="25" t="s">
        <v>2003</v>
      </c>
      <c r="B869" s="26"/>
    </row>
    <row r="870" spans="1:2" x14ac:dyDescent="0.25">
      <c r="A870" s="25" t="s">
        <v>2004</v>
      </c>
      <c r="B870" s="26"/>
    </row>
    <row r="871" spans="1:2" x14ac:dyDescent="0.25">
      <c r="A871" s="25" t="s">
        <v>2005</v>
      </c>
      <c r="B871" s="26"/>
    </row>
    <row r="872" spans="1:2" x14ac:dyDescent="0.25">
      <c r="A872" s="25" t="s">
        <v>2006</v>
      </c>
      <c r="B872" s="26"/>
    </row>
    <row r="873" spans="1:2" x14ac:dyDescent="0.25">
      <c r="A873" s="25" t="s">
        <v>2007</v>
      </c>
      <c r="B873" s="26"/>
    </row>
    <row r="874" spans="1:2" x14ac:dyDescent="0.25">
      <c r="A874" s="25" t="s">
        <v>2008</v>
      </c>
      <c r="B874" s="26"/>
    </row>
    <row r="875" spans="1:2" x14ac:dyDescent="0.25">
      <c r="A875" s="25" t="s">
        <v>2009</v>
      </c>
      <c r="B875" s="26"/>
    </row>
    <row r="876" spans="1:2" x14ac:dyDescent="0.25">
      <c r="A876" s="25" t="s">
        <v>2010</v>
      </c>
      <c r="B876" s="26"/>
    </row>
    <row r="877" spans="1:2" x14ac:dyDescent="0.25">
      <c r="A877" s="25" t="s">
        <v>2011</v>
      </c>
      <c r="B877" s="26"/>
    </row>
    <row r="878" spans="1:2" x14ac:dyDescent="0.25">
      <c r="A878" s="25" t="s">
        <v>2012</v>
      </c>
      <c r="B878" s="26"/>
    </row>
    <row r="879" spans="1:2" x14ac:dyDescent="0.25">
      <c r="A879" s="25" t="s">
        <v>2013</v>
      </c>
      <c r="B879" s="26"/>
    </row>
    <row r="880" spans="1:2" x14ac:dyDescent="0.25">
      <c r="A880" s="25" t="s">
        <v>2014</v>
      </c>
      <c r="B880" s="26"/>
    </row>
    <row r="881" spans="1:2" x14ac:dyDescent="0.25">
      <c r="A881" s="25" t="s">
        <v>2015</v>
      </c>
      <c r="B881" s="26"/>
    </row>
    <row r="882" spans="1:2" x14ac:dyDescent="0.25">
      <c r="A882" s="25" t="s">
        <v>2016</v>
      </c>
      <c r="B882" s="26"/>
    </row>
    <row r="883" spans="1:2" x14ac:dyDescent="0.25">
      <c r="A883" s="25" t="s">
        <v>2017</v>
      </c>
      <c r="B883" s="26"/>
    </row>
    <row r="884" spans="1:2" x14ac:dyDescent="0.25">
      <c r="A884" s="25" t="s">
        <v>2018</v>
      </c>
      <c r="B884" s="26"/>
    </row>
    <row r="885" spans="1:2" x14ac:dyDescent="0.25">
      <c r="A885" s="25" t="s">
        <v>2019</v>
      </c>
      <c r="B885" s="26"/>
    </row>
    <row r="886" spans="1:2" x14ac:dyDescent="0.25">
      <c r="A886" s="25" t="s">
        <v>2020</v>
      </c>
      <c r="B886" s="26"/>
    </row>
    <row r="887" spans="1:2" x14ac:dyDescent="0.25">
      <c r="A887" s="25" t="s">
        <v>2021</v>
      </c>
      <c r="B887" s="26"/>
    </row>
    <row r="888" spans="1:2" x14ac:dyDescent="0.25">
      <c r="A888" s="25" t="s">
        <v>2022</v>
      </c>
      <c r="B888" s="26"/>
    </row>
    <row r="889" spans="1:2" x14ac:dyDescent="0.25">
      <c r="A889" s="25" t="s">
        <v>2023</v>
      </c>
      <c r="B889" s="26"/>
    </row>
    <row r="890" spans="1:2" x14ac:dyDescent="0.25">
      <c r="A890" s="25" t="s">
        <v>2024</v>
      </c>
      <c r="B890" s="26"/>
    </row>
    <row r="891" spans="1:2" x14ac:dyDescent="0.25">
      <c r="A891" s="25" t="s">
        <v>2025</v>
      </c>
      <c r="B891" s="26"/>
    </row>
    <row r="892" spans="1:2" x14ac:dyDescent="0.25">
      <c r="A892" s="25" t="s">
        <v>2026</v>
      </c>
      <c r="B892" s="26"/>
    </row>
    <row r="893" spans="1:2" x14ac:dyDescent="0.25">
      <c r="A893" s="25" t="s">
        <v>2027</v>
      </c>
      <c r="B893" s="26"/>
    </row>
    <row r="894" spans="1:2" x14ac:dyDescent="0.25">
      <c r="A894" s="25" t="s">
        <v>2028</v>
      </c>
      <c r="B894" s="26"/>
    </row>
    <row r="895" spans="1:2" x14ac:dyDescent="0.25">
      <c r="A895" s="25" t="s">
        <v>2029</v>
      </c>
      <c r="B895" s="26"/>
    </row>
    <row r="896" spans="1:2" x14ac:dyDescent="0.25">
      <c r="A896" s="25" t="s">
        <v>2030</v>
      </c>
      <c r="B896" s="26"/>
    </row>
    <row r="897" spans="1:2" x14ac:dyDescent="0.25">
      <c r="A897" s="25" t="s">
        <v>2031</v>
      </c>
      <c r="B897" s="26"/>
    </row>
    <row r="898" spans="1:2" x14ac:dyDescent="0.25">
      <c r="A898" s="25" t="s">
        <v>2032</v>
      </c>
      <c r="B898" s="26"/>
    </row>
    <row r="899" spans="1:2" x14ac:dyDescent="0.25">
      <c r="A899" s="25" t="s">
        <v>2033</v>
      </c>
      <c r="B899" s="26"/>
    </row>
    <row r="900" spans="1:2" x14ac:dyDescent="0.25">
      <c r="A900" s="25" t="s">
        <v>2034</v>
      </c>
      <c r="B900" s="26"/>
    </row>
    <row r="901" spans="1:2" x14ac:dyDescent="0.25">
      <c r="A901" s="25" t="s">
        <v>2035</v>
      </c>
      <c r="B901" s="26"/>
    </row>
    <row r="902" spans="1:2" x14ac:dyDescent="0.25">
      <c r="A902" s="25" t="s">
        <v>2036</v>
      </c>
      <c r="B902" s="26"/>
    </row>
    <row r="903" spans="1:2" x14ac:dyDescent="0.25">
      <c r="A903" s="25" t="s">
        <v>2037</v>
      </c>
      <c r="B903" s="26"/>
    </row>
    <row r="904" spans="1:2" x14ac:dyDescent="0.25">
      <c r="A904" s="25" t="s">
        <v>2038</v>
      </c>
      <c r="B904" s="26"/>
    </row>
    <row r="905" spans="1:2" x14ac:dyDescent="0.25">
      <c r="A905" s="25" t="s">
        <v>2039</v>
      </c>
      <c r="B905" s="26"/>
    </row>
    <row r="906" spans="1:2" x14ac:dyDescent="0.25">
      <c r="A906" s="25" t="s">
        <v>2040</v>
      </c>
      <c r="B906" s="26"/>
    </row>
    <row r="907" spans="1:2" x14ac:dyDescent="0.25">
      <c r="A907" s="25" t="s">
        <v>2041</v>
      </c>
      <c r="B907" s="26"/>
    </row>
    <row r="908" spans="1:2" x14ac:dyDescent="0.25">
      <c r="A908" s="25" t="s">
        <v>2042</v>
      </c>
      <c r="B908" s="26"/>
    </row>
    <row r="909" spans="1:2" x14ac:dyDescent="0.25">
      <c r="A909" s="25" t="s">
        <v>2043</v>
      </c>
      <c r="B909" s="26"/>
    </row>
    <row r="910" spans="1:2" x14ac:dyDescent="0.25">
      <c r="A910" s="25" t="s">
        <v>2044</v>
      </c>
      <c r="B910" s="26"/>
    </row>
    <row r="911" spans="1:2" x14ac:dyDescent="0.25">
      <c r="A911" s="25" t="s">
        <v>2045</v>
      </c>
      <c r="B911" s="26"/>
    </row>
    <row r="912" spans="1:2" x14ac:dyDescent="0.25">
      <c r="A912" s="25" t="s">
        <v>2046</v>
      </c>
      <c r="B912" s="26"/>
    </row>
    <row r="913" spans="1:2" x14ac:dyDescent="0.25">
      <c r="A913" s="25" t="s">
        <v>2047</v>
      </c>
      <c r="B913" s="26"/>
    </row>
    <row r="914" spans="1:2" x14ac:dyDescent="0.25">
      <c r="A914" s="25" t="s">
        <v>2048</v>
      </c>
      <c r="B914" s="26"/>
    </row>
    <row r="915" spans="1:2" x14ac:dyDescent="0.25">
      <c r="A915" s="25" t="s">
        <v>2049</v>
      </c>
      <c r="B915" s="26"/>
    </row>
    <row r="916" spans="1:2" x14ac:dyDescent="0.25">
      <c r="A916" s="25" t="s">
        <v>2050</v>
      </c>
      <c r="B916" s="26"/>
    </row>
    <row r="917" spans="1:2" x14ac:dyDescent="0.25">
      <c r="A917" s="25" t="s">
        <v>2051</v>
      </c>
      <c r="B917" s="26"/>
    </row>
    <row r="918" spans="1:2" x14ac:dyDescent="0.25">
      <c r="A918" s="25" t="s">
        <v>2052</v>
      </c>
      <c r="B918" s="26"/>
    </row>
    <row r="919" spans="1:2" x14ac:dyDescent="0.25">
      <c r="A919" s="25" t="s">
        <v>2053</v>
      </c>
      <c r="B919" s="26"/>
    </row>
    <row r="920" spans="1:2" x14ac:dyDescent="0.25">
      <c r="A920" s="25" t="s">
        <v>2054</v>
      </c>
      <c r="B920" s="26"/>
    </row>
    <row r="921" spans="1:2" x14ac:dyDescent="0.25">
      <c r="A921" s="25" t="s">
        <v>2055</v>
      </c>
      <c r="B921" s="26"/>
    </row>
    <row r="922" spans="1:2" x14ac:dyDescent="0.25">
      <c r="A922" s="25" t="s">
        <v>2056</v>
      </c>
      <c r="B922" s="26"/>
    </row>
    <row r="923" spans="1:2" x14ac:dyDescent="0.25">
      <c r="A923" s="25" t="s">
        <v>2057</v>
      </c>
      <c r="B923" s="26"/>
    </row>
    <row r="924" spans="1:2" x14ac:dyDescent="0.25">
      <c r="A924" s="25" t="s">
        <v>2058</v>
      </c>
      <c r="B924" s="26"/>
    </row>
    <row r="925" spans="1:2" x14ac:dyDescent="0.25">
      <c r="A925" s="25" t="s">
        <v>2059</v>
      </c>
      <c r="B925" s="26"/>
    </row>
    <row r="926" spans="1:2" x14ac:dyDescent="0.25">
      <c r="A926" s="25" t="s">
        <v>2060</v>
      </c>
      <c r="B926" s="26"/>
    </row>
    <row r="927" spans="1:2" x14ac:dyDescent="0.25">
      <c r="A927" s="25" t="s">
        <v>2061</v>
      </c>
      <c r="B927" s="26"/>
    </row>
    <row r="928" spans="1:2" x14ac:dyDescent="0.25">
      <c r="A928" s="25" t="s">
        <v>2062</v>
      </c>
      <c r="B928" s="26"/>
    </row>
    <row r="929" spans="1:2" x14ac:dyDescent="0.25">
      <c r="A929" s="25" t="s">
        <v>2063</v>
      </c>
      <c r="B929" s="26"/>
    </row>
    <row r="930" spans="1:2" x14ac:dyDescent="0.25">
      <c r="A930" s="25" t="s">
        <v>2064</v>
      </c>
      <c r="B930" s="26"/>
    </row>
    <row r="931" spans="1:2" x14ac:dyDescent="0.25">
      <c r="A931" s="25" t="s">
        <v>2065</v>
      </c>
      <c r="B931" s="26"/>
    </row>
    <row r="932" spans="1:2" x14ac:dyDescent="0.25">
      <c r="A932" s="25" t="s">
        <v>2066</v>
      </c>
      <c r="B932" s="26"/>
    </row>
    <row r="933" spans="1:2" x14ac:dyDescent="0.25">
      <c r="A933" s="25" t="s">
        <v>2067</v>
      </c>
      <c r="B933" s="26"/>
    </row>
    <row r="934" spans="1:2" x14ac:dyDescent="0.25">
      <c r="A934" s="25" t="s">
        <v>2068</v>
      </c>
      <c r="B934" s="26"/>
    </row>
    <row r="935" spans="1:2" x14ac:dyDescent="0.25">
      <c r="A935" s="25" t="s">
        <v>2069</v>
      </c>
      <c r="B935" s="26"/>
    </row>
    <row r="936" spans="1:2" x14ac:dyDescent="0.25">
      <c r="A936" s="25" t="s">
        <v>2070</v>
      </c>
      <c r="B936" s="26"/>
    </row>
    <row r="937" spans="1:2" x14ac:dyDescent="0.25">
      <c r="A937" s="25" t="s">
        <v>2071</v>
      </c>
      <c r="B937" s="26"/>
    </row>
    <row r="938" spans="1:2" x14ac:dyDescent="0.25">
      <c r="A938" s="25" t="s">
        <v>2072</v>
      </c>
      <c r="B938" s="26"/>
    </row>
    <row r="939" spans="1:2" x14ac:dyDescent="0.25">
      <c r="A939" s="25" t="s">
        <v>2073</v>
      </c>
      <c r="B939" s="26"/>
    </row>
    <row r="940" spans="1:2" x14ac:dyDescent="0.25">
      <c r="A940" s="25" t="s">
        <v>2074</v>
      </c>
      <c r="B940" s="26"/>
    </row>
    <row r="941" spans="1:2" x14ac:dyDescent="0.25">
      <c r="A941" s="25" t="s">
        <v>2075</v>
      </c>
      <c r="B941" s="26"/>
    </row>
    <row r="942" spans="1:2" x14ac:dyDescent="0.25">
      <c r="A942" s="25" t="s">
        <v>2076</v>
      </c>
      <c r="B942" s="26"/>
    </row>
    <row r="943" spans="1:2" x14ac:dyDescent="0.25">
      <c r="A943" s="25" t="s">
        <v>2077</v>
      </c>
      <c r="B943" s="26"/>
    </row>
    <row r="944" spans="1:2" x14ac:dyDescent="0.25">
      <c r="A944" s="25" t="s">
        <v>2078</v>
      </c>
      <c r="B944" s="26"/>
    </row>
    <row r="945" spans="1:2" x14ac:dyDescent="0.25">
      <c r="A945" s="25" t="s">
        <v>2079</v>
      </c>
      <c r="B945" s="26"/>
    </row>
    <row r="946" spans="1:2" x14ac:dyDescent="0.25">
      <c r="A946" s="25" t="s">
        <v>2080</v>
      </c>
      <c r="B946" s="26"/>
    </row>
    <row r="947" spans="1:2" x14ac:dyDescent="0.25">
      <c r="A947" s="25" t="s">
        <v>2081</v>
      </c>
      <c r="B947" s="26"/>
    </row>
    <row r="948" spans="1:2" x14ac:dyDescent="0.25">
      <c r="A948" s="25" t="s">
        <v>2082</v>
      </c>
      <c r="B948" s="26"/>
    </row>
    <row r="949" spans="1:2" x14ac:dyDescent="0.25">
      <c r="A949" s="25" t="s">
        <v>2083</v>
      </c>
      <c r="B949" s="26"/>
    </row>
    <row r="950" spans="1:2" x14ac:dyDescent="0.25">
      <c r="A950" s="25" t="s">
        <v>2084</v>
      </c>
      <c r="B950" s="26"/>
    </row>
    <row r="951" spans="1:2" x14ac:dyDescent="0.25">
      <c r="A951" s="25" t="s">
        <v>2085</v>
      </c>
      <c r="B951" s="26"/>
    </row>
    <row r="952" spans="1:2" x14ac:dyDescent="0.25">
      <c r="A952" s="25" t="s">
        <v>2086</v>
      </c>
      <c r="B952" s="26"/>
    </row>
    <row r="953" spans="1:2" x14ac:dyDescent="0.25">
      <c r="A953" s="25" t="s">
        <v>2087</v>
      </c>
      <c r="B953" s="26"/>
    </row>
    <row r="954" spans="1:2" x14ac:dyDescent="0.25">
      <c r="A954" s="25" t="s">
        <v>2088</v>
      </c>
      <c r="B954" s="26"/>
    </row>
    <row r="955" spans="1:2" x14ac:dyDescent="0.25">
      <c r="A955" s="25" t="s">
        <v>2089</v>
      </c>
      <c r="B955" s="26"/>
    </row>
    <row r="956" spans="1:2" x14ac:dyDescent="0.25">
      <c r="A956" s="25" t="s">
        <v>2090</v>
      </c>
      <c r="B956" s="26"/>
    </row>
    <row r="957" spans="1:2" x14ac:dyDescent="0.25">
      <c r="A957" s="25" t="s">
        <v>2091</v>
      </c>
      <c r="B957" s="26"/>
    </row>
    <row r="958" spans="1:2" x14ac:dyDescent="0.25">
      <c r="A958" s="25" t="s">
        <v>2092</v>
      </c>
      <c r="B958" s="26"/>
    </row>
    <row r="959" spans="1:2" x14ac:dyDescent="0.25">
      <c r="A959" s="25" t="s">
        <v>2093</v>
      </c>
      <c r="B959" s="26"/>
    </row>
    <row r="960" spans="1:2" x14ac:dyDescent="0.25">
      <c r="A960" s="25" t="s">
        <v>2094</v>
      </c>
      <c r="B960" s="26"/>
    </row>
    <row r="961" spans="1:2" x14ac:dyDescent="0.25">
      <c r="A961" s="25" t="s">
        <v>2095</v>
      </c>
      <c r="B961" s="26"/>
    </row>
    <row r="962" spans="1:2" x14ac:dyDescent="0.25">
      <c r="A962" s="25" t="s">
        <v>2096</v>
      </c>
      <c r="B962" s="26"/>
    </row>
    <row r="963" spans="1:2" x14ac:dyDescent="0.25">
      <c r="A963" s="25" t="s">
        <v>2097</v>
      </c>
      <c r="B963" s="26"/>
    </row>
    <row r="964" spans="1:2" x14ac:dyDescent="0.25">
      <c r="A964" s="25" t="s">
        <v>2098</v>
      </c>
      <c r="B964" s="26"/>
    </row>
    <row r="965" spans="1:2" x14ac:dyDescent="0.25">
      <c r="A965" s="25" t="s">
        <v>2099</v>
      </c>
      <c r="B965" s="26"/>
    </row>
    <row r="966" spans="1:2" x14ac:dyDescent="0.25">
      <c r="A966" s="25" t="s">
        <v>2100</v>
      </c>
      <c r="B966" s="26"/>
    </row>
    <row r="967" spans="1:2" x14ac:dyDescent="0.25">
      <c r="A967" s="25" t="s">
        <v>2101</v>
      </c>
      <c r="B967" s="26"/>
    </row>
    <row r="968" spans="1:2" x14ac:dyDescent="0.25">
      <c r="A968" s="25" t="s">
        <v>2102</v>
      </c>
      <c r="B968" s="26"/>
    </row>
    <row r="969" spans="1:2" x14ac:dyDescent="0.25">
      <c r="A969" s="25" t="s">
        <v>2103</v>
      </c>
      <c r="B969" s="26"/>
    </row>
    <row r="970" spans="1:2" x14ac:dyDescent="0.25">
      <c r="A970" s="25" t="s">
        <v>2104</v>
      </c>
      <c r="B970" s="26"/>
    </row>
    <row r="971" spans="1:2" x14ac:dyDescent="0.25">
      <c r="A971" s="25" t="s">
        <v>2105</v>
      </c>
      <c r="B971" s="26"/>
    </row>
    <row r="972" spans="1:2" x14ac:dyDescent="0.25">
      <c r="A972" s="25" t="s">
        <v>2106</v>
      </c>
      <c r="B972" s="26"/>
    </row>
    <row r="973" spans="1:2" x14ac:dyDescent="0.25">
      <c r="A973" s="25" t="s">
        <v>2107</v>
      </c>
      <c r="B973" s="26"/>
    </row>
    <row r="974" spans="1:2" x14ac:dyDescent="0.25">
      <c r="A974" s="25" t="s">
        <v>2108</v>
      </c>
      <c r="B974" s="26"/>
    </row>
    <row r="975" spans="1:2" x14ac:dyDescent="0.25">
      <c r="A975" s="25" t="s">
        <v>2109</v>
      </c>
      <c r="B975" s="26"/>
    </row>
    <row r="976" spans="1:2" x14ac:dyDescent="0.25">
      <c r="A976" s="25" t="s">
        <v>2110</v>
      </c>
      <c r="B976" s="26"/>
    </row>
    <row r="977" spans="1:2" x14ac:dyDescent="0.25">
      <c r="A977" s="25" t="s">
        <v>2111</v>
      </c>
      <c r="B977" s="26"/>
    </row>
    <row r="978" spans="1:2" x14ac:dyDescent="0.25">
      <c r="A978" s="25" t="s">
        <v>2112</v>
      </c>
      <c r="B978" s="26"/>
    </row>
    <row r="979" spans="1:2" x14ac:dyDescent="0.25">
      <c r="A979" s="25" t="s">
        <v>2113</v>
      </c>
      <c r="B979" s="26"/>
    </row>
    <row r="980" spans="1:2" x14ac:dyDescent="0.25">
      <c r="A980" s="25" t="s">
        <v>2114</v>
      </c>
      <c r="B980" s="26"/>
    </row>
    <row r="981" spans="1:2" x14ac:dyDescent="0.25">
      <c r="A981" s="25" t="s">
        <v>2115</v>
      </c>
      <c r="B981" s="26"/>
    </row>
    <row r="982" spans="1:2" x14ac:dyDescent="0.25">
      <c r="A982" s="25" t="s">
        <v>2116</v>
      </c>
      <c r="B982" s="26"/>
    </row>
    <row r="983" spans="1:2" x14ac:dyDescent="0.25">
      <c r="A983" s="25" t="s">
        <v>2117</v>
      </c>
      <c r="B983" s="26"/>
    </row>
    <row r="984" spans="1:2" x14ac:dyDescent="0.25">
      <c r="A984" s="25" t="s">
        <v>2118</v>
      </c>
      <c r="B984" s="26"/>
    </row>
    <row r="985" spans="1:2" x14ac:dyDescent="0.25">
      <c r="A985" s="25" t="s">
        <v>2119</v>
      </c>
      <c r="B985" s="26"/>
    </row>
    <row r="986" spans="1:2" x14ac:dyDescent="0.25">
      <c r="A986" s="25" t="s">
        <v>2120</v>
      </c>
      <c r="B986" s="26"/>
    </row>
    <row r="987" spans="1:2" x14ac:dyDescent="0.25">
      <c r="A987" s="25" t="s">
        <v>2121</v>
      </c>
      <c r="B987" s="26"/>
    </row>
    <row r="988" spans="1:2" x14ac:dyDescent="0.25">
      <c r="A988" s="25" t="s">
        <v>2122</v>
      </c>
      <c r="B988" s="26"/>
    </row>
    <row r="989" spans="1:2" x14ac:dyDescent="0.25">
      <c r="A989" s="25" t="s">
        <v>2123</v>
      </c>
      <c r="B989" s="26"/>
    </row>
    <row r="990" spans="1:2" x14ac:dyDescent="0.25">
      <c r="A990" s="25" t="s">
        <v>2124</v>
      </c>
      <c r="B990" s="26"/>
    </row>
    <row r="991" spans="1:2" x14ac:dyDescent="0.25">
      <c r="A991" s="25" t="s">
        <v>2125</v>
      </c>
      <c r="B991" s="26"/>
    </row>
    <row r="992" spans="1:2" x14ac:dyDescent="0.25">
      <c r="A992" s="25" t="s">
        <v>2126</v>
      </c>
      <c r="B992" s="26"/>
    </row>
    <row r="993" spans="1:2" x14ac:dyDescent="0.25">
      <c r="A993" s="25" t="s">
        <v>2127</v>
      </c>
      <c r="B993" s="26"/>
    </row>
    <row r="994" spans="1:2" x14ac:dyDescent="0.25">
      <c r="A994" s="25" t="s">
        <v>2128</v>
      </c>
      <c r="B994" s="26"/>
    </row>
    <row r="995" spans="1:2" x14ac:dyDescent="0.25">
      <c r="A995" s="25" t="s">
        <v>2129</v>
      </c>
      <c r="B995" s="26"/>
    </row>
    <row r="996" spans="1:2" x14ac:dyDescent="0.25">
      <c r="A996" s="25" t="s">
        <v>2130</v>
      </c>
      <c r="B996" s="26"/>
    </row>
    <row r="997" spans="1:2" x14ac:dyDescent="0.25">
      <c r="A997" s="25" t="s">
        <v>2131</v>
      </c>
      <c r="B997" s="26"/>
    </row>
    <row r="998" spans="1:2" x14ac:dyDescent="0.25">
      <c r="A998" s="25" t="s">
        <v>2132</v>
      </c>
      <c r="B998" s="26"/>
    </row>
    <row r="999" spans="1:2" x14ac:dyDescent="0.25">
      <c r="A999" s="25" t="s">
        <v>2133</v>
      </c>
      <c r="B999" s="26"/>
    </row>
    <row r="1000" spans="1:2" x14ac:dyDescent="0.25">
      <c r="A1000" s="25" t="s">
        <v>2134</v>
      </c>
      <c r="B1000" s="26"/>
    </row>
    <row r="1001" spans="1:2" x14ac:dyDescent="0.25">
      <c r="A1001" s="25" t="s">
        <v>2135</v>
      </c>
      <c r="B1001" s="26"/>
    </row>
    <row r="1002" spans="1:2" x14ac:dyDescent="0.25">
      <c r="A1002" s="25" t="s">
        <v>2136</v>
      </c>
      <c r="B1002" s="26"/>
    </row>
    <row r="1003" spans="1:2" x14ac:dyDescent="0.25">
      <c r="A1003" s="25" t="s">
        <v>2137</v>
      </c>
      <c r="B1003" s="26"/>
    </row>
    <row r="1004" spans="1:2" x14ac:dyDescent="0.25">
      <c r="A1004" s="25" t="s">
        <v>2138</v>
      </c>
      <c r="B1004" s="26"/>
    </row>
    <row r="1005" spans="1:2" x14ac:dyDescent="0.25">
      <c r="A1005" s="25" t="s">
        <v>2139</v>
      </c>
      <c r="B1005" s="26"/>
    </row>
    <row r="1006" spans="1:2" x14ac:dyDescent="0.25">
      <c r="A1006" s="25" t="s">
        <v>2140</v>
      </c>
      <c r="B1006" s="26"/>
    </row>
    <row r="1007" spans="1:2" x14ac:dyDescent="0.25">
      <c r="A1007" s="25" t="s">
        <v>2141</v>
      </c>
      <c r="B1007" s="26"/>
    </row>
    <row r="1008" spans="1:2" x14ac:dyDescent="0.25">
      <c r="A1008" s="25" t="s">
        <v>2142</v>
      </c>
      <c r="B1008" s="26"/>
    </row>
    <row r="1009" spans="1:2" x14ac:dyDescent="0.25">
      <c r="A1009" s="25" t="s">
        <v>2143</v>
      </c>
      <c r="B1009" s="26"/>
    </row>
    <row r="1010" spans="1:2" x14ac:dyDescent="0.25">
      <c r="A1010" s="25" t="s">
        <v>2144</v>
      </c>
      <c r="B1010" s="26"/>
    </row>
    <row r="1011" spans="1:2" x14ac:dyDescent="0.25">
      <c r="A1011" s="25" t="s">
        <v>2145</v>
      </c>
      <c r="B1011" s="26"/>
    </row>
    <row r="1012" spans="1:2" x14ac:dyDescent="0.25">
      <c r="A1012" s="25" t="s">
        <v>2146</v>
      </c>
      <c r="B1012" s="26"/>
    </row>
    <row r="1013" spans="1:2" x14ac:dyDescent="0.25">
      <c r="A1013" s="25" t="s">
        <v>2147</v>
      </c>
      <c r="B1013" s="26"/>
    </row>
    <row r="1014" spans="1:2" x14ac:dyDescent="0.25">
      <c r="A1014" s="25" t="s">
        <v>2148</v>
      </c>
      <c r="B1014" s="26"/>
    </row>
    <row r="1015" spans="1:2" x14ac:dyDescent="0.25">
      <c r="A1015" s="25" t="s">
        <v>2149</v>
      </c>
      <c r="B1015" s="26"/>
    </row>
    <row r="1016" spans="1:2" x14ac:dyDescent="0.25">
      <c r="A1016" s="25" t="s">
        <v>2150</v>
      </c>
      <c r="B1016" s="26"/>
    </row>
    <row r="1017" spans="1:2" x14ac:dyDescent="0.25">
      <c r="A1017" s="25" t="s">
        <v>2151</v>
      </c>
      <c r="B1017" s="26"/>
    </row>
    <row r="1018" spans="1:2" x14ac:dyDescent="0.25">
      <c r="A1018" s="25" t="s">
        <v>2152</v>
      </c>
      <c r="B1018" s="26"/>
    </row>
    <row r="1019" spans="1:2" x14ac:dyDescent="0.25">
      <c r="A1019" s="25" t="s">
        <v>2153</v>
      </c>
      <c r="B1019" s="26"/>
    </row>
    <row r="1020" spans="1:2" x14ac:dyDescent="0.25">
      <c r="A1020" s="25" t="s">
        <v>2154</v>
      </c>
      <c r="B1020" s="26"/>
    </row>
    <row r="1021" spans="1:2" x14ac:dyDescent="0.25">
      <c r="A1021" s="25" t="s">
        <v>2155</v>
      </c>
      <c r="B1021" s="26"/>
    </row>
    <row r="1022" spans="1:2" x14ac:dyDescent="0.25">
      <c r="A1022" s="25" t="s">
        <v>2156</v>
      </c>
      <c r="B1022" s="26"/>
    </row>
    <row r="1023" spans="1:2" x14ac:dyDescent="0.25">
      <c r="A1023" s="25" t="s">
        <v>2157</v>
      </c>
      <c r="B1023" s="26"/>
    </row>
    <row r="1024" spans="1:2" x14ac:dyDescent="0.25">
      <c r="A1024" s="25" t="s">
        <v>2158</v>
      </c>
      <c r="B1024" s="26"/>
    </row>
    <row r="1025" spans="1:2" x14ac:dyDescent="0.25">
      <c r="A1025" s="25" t="s">
        <v>2159</v>
      </c>
      <c r="B1025" s="26"/>
    </row>
    <row r="1026" spans="1:2" x14ac:dyDescent="0.25">
      <c r="A1026" s="25" t="s">
        <v>2160</v>
      </c>
      <c r="B1026" s="26"/>
    </row>
    <row r="1027" spans="1:2" x14ac:dyDescent="0.25">
      <c r="A1027" s="25" t="s">
        <v>2161</v>
      </c>
      <c r="B1027" s="26"/>
    </row>
    <row r="1028" spans="1:2" x14ac:dyDescent="0.25">
      <c r="A1028" s="25" t="s">
        <v>2162</v>
      </c>
      <c r="B1028" s="26"/>
    </row>
    <row r="1029" spans="1:2" x14ac:dyDescent="0.25">
      <c r="A1029" s="25" t="s">
        <v>2163</v>
      </c>
      <c r="B1029" s="26"/>
    </row>
    <row r="1030" spans="1:2" x14ac:dyDescent="0.25">
      <c r="A1030" s="25" t="s">
        <v>2164</v>
      </c>
      <c r="B1030" s="26"/>
    </row>
    <row r="1031" spans="1:2" x14ac:dyDescent="0.25">
      <c r="A1031" s="25" t="s">
        <v>2165</v>
      </c>
      <c r="B1031" s="26"/>
    </row>
    <row r="1032" spans="1:2" x14ac:dyDescent="0.25">
      <c r="A1032" s="25" t="s">
        <v>2166</v>
      </c>
      <c r="B1032" s="26"/>
    </row>
    <row r="1033" spans="1:2" x14ac:dyDescent="0.25">
      <c r="A1033" s="25" t="s">
        <v>2167</v>
      </c>
      <c r="B1033" s="26"/>
    </row>
    <row r="1034" spans="1:2" x14ac:dyDescent="0.25">
      <c r="A1034" s="25" t="s">
        <v>2168</v>
      </c>
      <c r="B1034" s="26"/>
    </row>
    <row r="1035" spans="1:2" x14ac:dyDescent="0.25">
      <c r="A1035" s="25" t="s">
        <v>2169</v>
      </c>
      <c r="B1035" s="26"/>
    </row>
    <row r="1036" spans="1:2" x14ac:dyDescent="0.25">
      <c r="A1036" s="25" t="s">
        <v>2170</v>
      </c>
      <c r="B1036" s="26"/>
    </row>
    <row r="1037" spans="1:2" x14ac:dyDescent="0.25">
      <c r="A1037" s="25" t="s">
        <v>2171</v>
      </c>
      <c r="B1037" s="26"/>
    </row>
    <row r="1038" spans="1:2" x14ac:dyDescent="0.25">
      <c r="A1038" s="25" t="s">
        <v>2172</v>
      </c>
      <c r="B1038" s="26"/>
    </row>
    <row r="1039" spans="1:2" x14ac:dyDescent="0.25">
      <c r="A1039" s="25" t="s">
        <v>2173</v>
      </c>
      <c r="B1039" s="26"/>
    </row>
    <row r="1040" spans="1:2" x14ac:dyDescent="0.25">
      <c r="A1040" s="25" t="s">
        <v>2174</v>
      </c>
      <c r="B1040" s="26"/>
    </row>
    <row r="1041" spans="1:2" x14ac:dyDescent="0.25">
      <c r="A1041" s="25" t="s">
        <v>2175</v>
      </c>
      <c r="B1041" s="26"/>
    </row>
    <row r="1042" spans="1:2" x14ac:dyDescent="0.25">
      <c r="A1042" s="25" t="s">
        <v>2176</v>
      </c>
      <c r="B1042" s="26"/>
    </row>
    <row r="1043" spans="1:2" x14ac:dyDescent="0.25">
      <c r="A1043" s="25" t="s">
        <v>2177</v>
      </c>
      <c r="B1043" s="26"/>
    </row>
    <row r="1044" spans="1:2" x14ac:dyDescent="0.25">
      <c r="A1044" s="25" t="s">
        <v>2178</v>
      </c>
      <c r="B1044" s="26"/>
    </row>
    <row r="1045" spans="1:2" x14ac:dyDescent="0.25">
      <c r="A1045" s="25" t="s">
        <v>2179</v>
      </c>
      <c r="B1045" s="26"/>
    </row>
    <row r="1046" spans="1:2" x14ac:dyDescent="0.25">
      <c r="A1046" s="25" t="s">
        <v>2180</v>
      </c>
      <c r="B1046" s="26"/>
    </row>
    <row r="1047" spans="1:2" x14ac:dyDescent="0.25">
      <c r="A1047" s="25" t="s">
        <v>2181</v>
      </c>
      <c r="B1047" s="26"/>
    </row>
    <row r="1048" spans="1:2" x14ac:dyDescent="0.25">
      <c r="A1048" s="25" t="s">
        <v>2182</v>
      </c>
      <c r="B1048" s="26"/>
    </row>
    <row r="1049" spans="1:2" x14ac:dyDescent="0.25">
      <c r="A1049" s="25" t="s">
        <v>2183</v>
      </c>
      <c r="B1049" s="26"/>
    </row>
    <row r="1050" spans="1:2" x14ac:dyDescent="0.25">
      <c r="A1050" s="25" t="s">
        <v>2184</v>
      </c>
      <c r="B1050" s="26"/>
    </row>
    <row r="1051" spans="1:2" x14ac:dyDescent="0.25">
      <c r="A1051" s="25" t="s">
        <v>2185</v>
      </c>
      <c r="B1051" s="26"/>
    </row>
    <row r="1052" spans="1:2" x14ac:dyDescent="0.25">
      <c r="A1052" s="25" t="s">
        <v>2186</v>
      </c>
      <c r="B1052" s="26"/>
    </row>
    <row r="1053" spans="1:2" x14ac:dyDescent="0.25">
      <c r="A1053" s="25" t="s">
        <v>2187</v>
      </c>
      <c r="B1053" s="26"/>
    </row>
    <row r="1054" spans="1:2" x14ac:dyDescent="0.25">
      <c r="A1054" s="25" t="s">
        <v>2188</v>
      </c>
      <c r="B1054" s="26"/>
    </row>
    <row r="1055" spans="1:2" x14ac:dyDescent="0.25">
      <c r="A1055" s="25" t="s">
        <v>2189</v>
      </c>
      <c r="B1055" s="26"/>
    </row>
    <row r="1056" spans="1:2" x14ac:dyDescent="0.25">
      <c r="A1056" s="25" t="s">
        <v>2190</v>
      </c>
      <c r="B1056" s="26"/>
    </row>
    <row r="1057" spans="1:2" x14ac:dyDescent="0.25">
      <c r="A1057" s="25" t="s">
        <v>2191</v>
      </c>
      <c r="B1057" s="26"/>
    </row>
    <row r="1058" spans="1:2" x14ac:dyDescent="0.25">
      <c r="A1058" s="25" t="s">
        <v>2192</v>
      </c>
      <c r="B1058" s="26"/>
    </row>
    <row r="1059" spans="1:2" x14ac:dyDescent="0.25">
      <c r="A1059" s="25" t="s">
        <v>2193</v>
      </c>
      <c r="B1059" s="26"/>
    </row>
    <row r="1060" spans="1:2" x14ac:dyDescent="0.25">
      <c r="A1060" s="25" t="s">
        <v>2194</v>
      </c>
      <c r="B1060" s="26"/>
    </row>
    <row r="1061" spans="1:2" x14ac:dyDescent="0.25">
      <c r="A1061" s="25" t="s">
        <v>2195</v>
      </c>
      <c r="B1061" s="26"/>
    </row>
    <row r="1062" spans="1:2" x14ac:dyDescent="0.25">
      <c r="A1062" s="25" t="s">
        <v>2196</v>
      </c>
      <c r="B1062" s="26"/>
    </row>
    <row r="1063" spans="1:2" x14ac:dyDescent="0.25">
      <c r="A1063" s="25" t="s">
        <v>2197</v>
      </c>
      <c r="B1063" s="26"/>
    </row>
    <row r="1064" spans="1:2" x14ac:dyDescent="0.25">
      <c r="A1064" s="25" t="s">
        <v>2198</v>
      </c>
      <c r="B1064" s="26"/>
    </row>
    <row r="1065" spans="1:2" x14ac:dyDescent="0.25">
      <c r="A1065" s="25" t="s">
        <v>2199</v>
      </c>
      <c r="B1065" s="26"/>
    </row>
    <row r="1066" spans="1:2" x14ac:dyDescent="0.25">
      <c r="A1066" s="25" t="s">
        <v>2200</v>
      </c>
      <c r="B1066" s="26"/>
    </row>
    <row r="1067" spans="1:2" x14ac:dyDescent="0.25">
      <c r="A1067" s="25" t="s">
        <v>2201</v>
      </c>
      <c r="B1067" s="26"/>
    </row>
    <row r="1068" spans="1:2" x14ac:dyDescent="0.25">
      <c r="A1068" s="25" t="s">
        <v>2202</v>
      </c>
      <c r="B1068" s="26"/>
    </row>
    <row r="1069" spans="1:2" x14ac:dyDescent="0.25">
      <c r="A1069" s="25" t="s">
        <v>2203</v>
      </c>
      <c r="B1069" s="26"/>
    </row>
    <row r="1070" spans="1:2" x14ac:dyDescent="0.25">
      <c r="A1070" s="25" t="s">
        <v>2204</v>
      </c>
      <c r="B1070" s="26"/>
    </row>
    <row r="1071" spans="1:2" x14ac:dyDescent="0.25">
      <c r="A1071" s="25" t="s">
        <v>2205</v>
      </c>
      <c r="B1071" s="26"/>
    </row>
    <row r="1072" spans="1:2" x14ac:dyDescent="0.25">
      <c r="A1072" s="25" t="s">
        <v>2206</v>
      </c>
      <c r="B1072" s="26"/>
    </row>
    <row r="1073" spans="1:2" x14ac:dyDescent="0.25">
      <c r="A1073" s="25" t="s">
        <v>2207</v>
      </c>
      <c r="B1073" s="26"/>
    </row>
    <row r="1074" spans="1:2" x14ac:dyDescent="0.25">
      <c r="A1074" s="25" t="s">
        <v>2208</v>
      </c>
      <c r="B1074" s="26"/>
    </row>
    <row r="1075" spans="1:2" x14ac:dyDescent="0.25">
      <c r="A1075" s="25" t="s">
        <v>2209</v>
      </c>
      <c r="B1075" s="26"/>
    </row>
    <row r="1076" spans="1:2" x14ac:dyDescent="0.25">
      <c r="A1076" s="25" t="s">
        <v>2210</v>
      </c>
      <c r="B1076" s="26"/>
    </row>
    <row r="1077" spans="1:2" x14ac:dyDescent="0.25">
      <c r="A1077" s="25" t="s">
        <v>2211</v>
      </c>
      <c r="B1077" s="26"/>
    </row>
    <row r="1078" spans="1:2" x14ac:dyDescent="0.25">
      <c r="A1078" s="25" t="s">
        <v>2212</v>
      </c>
      <c r="B1078" s="26"/>
    </row>
    <row r="1079" spans="1:2" x14ac:dyDescent="0.25">
      <c r="A1079" s="25" t="s">
        <v>2213</v>
      </c>
      <c r="B1079" s="26"/>
    </row>
    <row r="1080" spans="1:2" x14ac:dyDescent="0.25">
      <c r="A1080" s="25" t="s">
        <v>2214</v>
      </c>
      <c r="B1080" s="26"/>
    </row>
    <row r="1081" spans="1:2" x14ac:dyDescent="0.25">
      <c r="A1081" s="25" t="s">
        <v>2215</v>
      </c>
      <c r="B1081" s="26"/>
    </row>
    <row r="1082" spans="1:2" x14ac:dyDescent="0.25">
      <c r="A1082" s="25" t="s">
        <v>2216</v>
      </c>
      <c r="B1082" s="26"/>
    </row>
    <row r="1083" spans="1:2" x14ac:dyDescent="0.25">
      <c r="A1083" s="25" t="s">
        <v>2217</v>
      </c>
      <c r="B1083" s="26"/>
    </row>
    <row r="1084" spans="1:2" x14ac:dyDescent="0.25">
      <c r="A1084" s="25" t="s">
        <v>2218</v>
      </c>
      <c r="B1084" s="26"/>
    </row>
    <row r="1085" spans="1:2" x14ac:dyDescent="0.25">
      <c r="A1085" s="25" t="s">
        <v>2219</v>
      </c>
      <c r="B1085" s="26"/>
    </row>
    <row r="1086" spans="1:2" x14ac:dyDescent="0.25">
      <c r="A1086" s="25" t="s">
        <v>2220</v>
      </c>
      <c r="B1086" s="26"/>
    </row>
    <row r="1087" spans="1:2" x14ac:dyDescent="0.25">
      <c r="A1087" s="25" t="s">
        <v>2221</v>
      </c>
      <c r="B1087" s="26"/>
    </row>
    <row r="1088" spans="1:2" x14ac:dyDescent="0.25">
      <c r="A1088" s="25" t="s">
        <v>2222</v>
      </c>
      <c r="B1088" s="26"/>
    </row>
    <row r="1089" spans="1:2" x14ac:dyDescent="0.25">
      <c r="A1089" s="25" t="s">
        <v>2223</v>
      </c>
      <c r="B1089" s="26"/>
    </row>
    <row r="1090" spans="1:2" x14ac:dyDescent="0.25">
      <c r="A1090" s="25" t="s">
        <v>2224</v>
      </c>
      <c r="B1090" s="26"/>
    </row>
    <row r="1091" spans="1:2" x14ac:dyDescent="0.25">
      <c r="A1091" s="25" t="s">
        <v>2225</v>
      </c>
      <c r="B1091" s="26"/>
    </row>
    <row r="1092" spans="1:2" x14ac:dyDescent="0.25">
      <c r="A1092" s="25" t="s">
        <v>2226</v>
      </c>
      <c r="B1092" s="26"/>
    </row>
    <row r="1093" spans="1:2" x14ac:dyDescent="0.25">
      <c r="A1093" s="25" t="s">
        <v>2227</v>
      </c>
      <c r="B1093" s="26"/>
    </row>
    <row r="1094" spans="1:2" x14ac:dyDescent="0.25">
      <c r="A1094" s="25" t="s">
        <v>2228</v>
      </c>
      <c r="B1094" s="26"/>
    </row>
    <row r="1095" spans="1:2" x14ac:dyDescent="0.25">
      <c r="A1095" s="25" t="s">
        <v>2229</v>
      </c>
      <c r="B1095" s="26"/>
    </row>
    <row r="1096" spans="1:2" x14ac:dyDescent="0.25">
      <c r="A1096" s="25" t="s">
        <v>2230</v>
      </c>
      <c r="B1096" s="26"/>
    </row>
    <row r="1097" spans="1:2" x14ac:dyDescent="0.25">
      <c r="A1097" s="25" t="s">
        <v>2231</v>
      </c>
      <c r="B1097" s="26"/>
    </row>
    <row r="1098" spans="1:2" x14ac:dyDescent="0.25">
      <c r="A1098" s="25" t="s">
        <v>2232</v>
      </c>
      <c r="B1098" s="26"/>
    </row>
    <row r="1099" spans="1:2" x14ac:dyDescent="0.25">
      <c r="A1099" s="25" t="s">
        <v>2233</v>
      </c>
      <c r="B1099" s="26"/>
    </row>
    <row r="1100" spans="1:2" x14ac:dyDescent="0.25">
      <c r="A1100" s="25" t="s">
        <v>2234</v>
      </c>
      <c r="B1100" s="26"/>
    </row>
    <row r="1101" spans="1:2" x14ac:dyDescent="0.25">
      <c r="A1101" s="25" t="s">
        <v>2235</v>
      </c>
      <c r="B1101" s="26"/>
    </row>
    <row r="1102" spans="1:2" x14ac:dyDescent="0.25">
      <c r="A1102" s="25" t="s">
        <v>2236</v>
      </c>
      <c r="B1102" s="26"/>
    </row>
    <row r="1103" spans="1:2" x14ac:dyDescent="0.25">
      <c r="A1103" s="25" t="s">
        <v>2237</v>
      </c>
      <c r="B1103" s="26"/>
    </row>
    <row r="1104" spans="1:2" x14ac:dyDescent="0.25">
      <c r="A1104" s="25" t="s">
        <v>2238</v>
      </c>
      <c r="B1104" s="26"/>
    </row>
    <row r="1105" spans="1:2" x14ac:dyDescent="0.25">
      <c r="A1105" s="25" t="s">
        <v>2239</v>
      </c>
      <c r="B1105" s="26"/>
    </row>
    <row r="1106" spans="1:2" x14ac:dyDescent="0.25">
      <c r="A1106" s="25" t="s">
        <v>2240</v>
      </c>
      <c r="B1106" s="26"/>
    </row>
    <row r="1107" spans="1:2" x14ac:dyDescent="0.25">
      <c r="A1107" s="25" t="s">
        <v>2241</v>
      </c>
      <c r="B1107" s="26"/>
    </row>
    <row r="1108" spans="1:2" x14ac:dyDescent="0.25">
      <c r="A1108" s="25" t="s">
        <v>2242</v>
      </c>
      <c r="B1108" s="26"/>
    </row>
    <row r="1109" spans="1:2" x14ac:dyDescent="0.25">
      <c r="A1109" s="25" t="s">
        <v>2243</v>
      </c>
      <c r="B1109" s="26"/>
    </row>
    <row r="1110" spans="1:2" x14ac:dyDescent="0.25">
      <c r="A1110" s="25" t="s">
        <v>2244</v>
      </c>
      <c r="B1110" s="26"/>
    </row>
    <row r="1111" spans="1:2" x14ac:dyDescent="0.25">
      <c r="A1111" s="25" t="s">
        <v>2245</v>
      </c>
      <c r="B1111" s="26"/>
    </row>
    <row r="1112" spans="1:2" x14ac:dyDescent="0.25">
      <c r="A1112" s="25" t="s">
        <v>2246</v>
      </c>
      <c r="B1112" s="26"/>
    </row>
    <row r="1113" spans="1:2" x14ac:dyDescent="0.25">
      <c r="A1113" s="25" t="s">
        <v>2247</v>
      </c>
      <c r="B1113" s="26"/>
    </row>
    <row r="1114" spans="1:2" x14ac:dyDescent="0.25">
      <c r="A1114" s="25" t="s">
        <v>2248</v>
      </c>
      <c r="B1114" s="26"/>
    </row>
    <row r="1115" spans="1:2" x14ac:dyDescent="0.25">
      <c r="A1115" s="25" t="s">
        <v>2249</v>
      </c>
      <c r="B1115" s="26"/>
    </row>
    <row r="1116" spans="1:2" x14ac:dyDescent="0.25">
      <c r="A1116" s="25" t="s">
        <v>2250</v>
      </c>
      <c r="B1116" s="26"/>
    </row>
    <row r="1117" spans="1:2" x14ac:dyDescent="0.25">
      <c r="A1117" s="25" t="s">
        <v>2251</v>
      </c>
      <c r="B1117" s="26"/>
    </row>
    <row r="1118" spans="1:2" x14ac:dyDescent="0.25">
      <c r="A1118" s="25" t="s">
        <v>2252</v>
      </c>
      <c r="B1118" s="26"/>
    </row>
    <row r="1119" spans="1:2" x14ac:dyDescent="0.25">
      <c r="A1119" s="25" t="s">
        <v>2253</v>
      </c>
      <c r="B1119" s="26"/>
    </row>
    <row r="1120" spans="1:2" x14ac:dyDescent="0.25">
      <c r="A1120" s="25" t="s">
        <v>2254</v>
      </c>
      <c r="B1120" s="26"/>
    </row>
    <row r="1121" spans="1:2" x14ac:dyDescent="0.25">
      <c r="A1121" s="25" t="s">
        <v>2255</v>
      </c>
      <c r="B1121" s="26"/>
    </row>
    <row r="1122" spans="1:2" x14ac:dyDescent="0.25">
      <c r="A1122" s="25" t="s">
        <v>2256</v>
      </c>
      <c r="B1122" s="26"/>
    </row>
    <row r="1123" spans="1:2" x14ac:dyDescent="0.25">
      <c r="A1123" s="25" t="s">
        <v>2257</v>
      </c>
      <c r="B1123" s="26"/>
    </row>
    <row r="1124" spans="1:2" x14ac:dyDescent="0.25">
      <c r="A1124" s="25" t="s">
        <v>2258</v>
      </c>
      <c r="B1124" s="26"/>
    </row>
    <row r="1125" spans="1:2" x14ac:dyDescent="0.25">
      <c r="A1125" s="25" t="s">
        <v>2259</v>
      </c>
      <c r="B1125" s="26"/>
    </row>
    <row r="1126" spans="1:2" x14ac:dyDescent="0.25">
      <c r="A1126" s="25" t="s">
        <v>2260</v>
      </c>
      <c r="B1126" s="26"/>
    </row>
    <row r="1127" spans="1:2" x14ac:dyDescent="0.25">
      <c r="A1127" s="25" t="s">
        <v>2261</v>
      </c>
      <c r="B1127" s="26"/>
    </row>
    <row r="1128" spans="1:2" x14ac:dyDescent="0.25">
      <c r="A1128" s="25" t="s">
        <v>2262</v>
      </c>
      <c r="B1128" s="26"/>
    </row>
    <row r="1129" spans="1:2" x14ac:dyDescent="0.25">
      <c r="A1129" s="25" t="s">
        <v>2263</v>
      </c>
      <c r="B1129" s="26"/>
    </row>
    <row r="1130" spans="1:2" x14ac:dyDescent="0.25">
      <c r="A1130" s="25" t="s">
        <v>2264</v>
      </c>
      <c r="B1130" s="26"/>
    </row>
    <row r="1131" spans="1:2" x14ac:dyDescent="0.25">
      <c r="A1131" s="25" t="s">
        <v>2265</v>
      </c>
      <c r="B1131" s="26"/>
    </row>
    <row r="1132" spans="1:2" x14ac:dyDescent="0.25">
      <c r="A1132" s="25" t="s">
        <v>2266</v>
      </c>
      <c r="B1132" s="26"/>
    </row>
    <row r="1133" spans="1:2" x14ac:dyDescent="0.25">
      <c r="A1133" s="25" t="s">
        <v>2267</v>
      </c>
      <c r="B1133" s="26"/>
    </row>
    <row r="1134" spans="1:2" x14ac:dyDescent="0.25">
      <c r="A1134" s="25" t="s">
        <v>2268</v>
      </c>
      <c r="B1134" s="26"/>
    </row>
    <row r="1135" spans="1:2" x14ac:dyDescent="0.25">
      <c r="A1135" s="25" t="s">
        <v>2269</v>
      </c>
      <c r="B1135" s="26"/>
    </row>
    <row r="1136" spans="1:2" x14ac:dyDescent="0.25">
      <c r="A1136" s="25" t="s">
        <v>2270</v>
      </c>
      <c r="B1136" s="26"/>
    </row>
    <row r="1137" spans="1:2" x14ac:dyDescent="0.25">
      <c r="A1137" s="25" t="s">
        <v>2271</v>
      </c>
      <c r="B1137" s="26"/>
    </row>
    <row r="1138" spans="1:2" x14ac:dyDescent="0.25">
      <c r="A1138" s="25" t="s">
        <v>2272</v>
      </c>
      <c r="B1138" s="26"/>
    </row>
    <row r="1139" spans="1:2" x14ac:dyDescent="0.25">
      <c r="A1139" s="25" t="s">
        <v>2273</v>
      </c>
      <c r="B1139" s="26"/>
    </row>
    <row r="1140" spans="1:2" x14ac:dyDescent="0.25">
      <c r="A1140" s="25" t="s">
        <v>2274</v>
      </c>
      <c r="B1140" s="26"/>
    </row>
    <row r="1141" spans="1:2" x14ac:dyDescent="0.25">
      <c r="A1141" s="25" t="s">
        <v>2275</v>
      </c>
      <c r="B1141" s="26"/>
    </row>
    <row r="1142" spans="1:2" x14ac:dyDescent="0.25">
      <c r="A1142" s="25" t="s">
        <v>2276</v>
      </c>
      <c r="B1142" s="26"/>
    </row>
    <row r="1143" spans="1:2" x14ac:dyDescent="0.25">
      <c r="A1143" s="25" t="s">
        <v>2277</v>
      </c>
      <c r="B1143" s="26"/>
    </row>
    <row r="1144" spans="1:2" x14ac:dyDescent="0.25">
      <c r="A1144" s="25" t="s">
        <v>2278</v>
      </c>
      <c r="B1144" s="26"/>
    </row>
    <row r="1145" spans="1:2" x14ac:dyDescent="0.25">
      <c r="A1145" s="25" t="s">
        <v>2279</v>
      </c>
      <c r="B1145" s="26"/>
    </row>
    <row r="1146" spans="1:2" x14ac:dyDescent="0.25">
      <c r="A1146" s="25" t="s">
        <v>2280</v>
      </c>
      <c r="B1146" s="26"/>
    </row>
    <row r="1147" spans="1:2" x14ac:dyDescent="0.25">
      <c r="A1147" s="25" t="s">
        <v>2281</v>
      </c>
      <c r="B1147" s="26"/>
    </row>
    <row r="1148" spans="1:2" x14ac:dyDescent="0.25">
      <c r="A1148" s="25" t="s">
        <v>2282</v>
      </c>
      <c r="B1148" s="26"/>
    </row>
    <row r="1149" spans="1:2" x14ac:dyDescent="0.25">
      <c r="A1149" s="25" t="s">
        <v>2283</v>
      </c>
      <c r="B1149" s="26"/>
    </row>
    <row r="1150" spans="1:2" x14ac:dyDescent="0.25">
      <c r="A1150" s="25" t="s">
        <v>2284</v>
      </c>
      <c r="B1150" s="26"/>
    </row>
    <row r="1151" spans="1:2" x14ac:dyDescent="0.25">
      <c r="A1151" s="25" t="s">
        <v>2285</v>
      </c>
      <c r="B1151" s="26"/>
    </row>
    <row r="1152" spans="1:2" x14ac:dyDescent="0.25">
      <c r="A1152" s="25" t="s">
        <v>2286</v>
      </c>
      <c r="B1152" s="26"/>
    </row>
    <row r="1153" spans="1:2" x14ac:dyDescent="0.25">
      <c r="A1153" s="25" t="s">
        <v>2287</v>
      </c>
      <c r="B1153" s="26"/>
    </row>
    <row r="1154" spans="1:2" x14ac:dyDescent="0.25">
      <c r="A1154" s="25" t="s">
        <v>2288</v>
      </c>
      <c r="B1154" s="26"/>
    </row>
    <row r="1155" spans="1:2" x14ac:dyDescent="0.25">
      <c r="A1155" s="25" t="s">
        <v>2289</v>
      </c>
      <c r="B1155" s="26"/>
    </row>
    <row r="1156" spans="1:2" x14ac:dyDescent="0.25">
      <c r="A1156" s="25" t="s">
        <v>2290</v>
      </c>
      <c r="B1156" s="26"/>
    </row>
    <row r="1157" spans="1:2" x14ac:dyDescent="0.25">
      <c r="A1157" s="25" t="s">
        <v>2291</v>
      </c>
      <c r="B1157" s="26"/>
    </row>
    <row r="1158" spans="1:2" x14ac:dyDescent="0.25">
      <c r="A1158" s="25" t="s">
        <v>2292</v>
      </c>
      <c r="B1158" s="26"/>
    </row>
    <row r="1159" spans="1:2" x14ac:dyDescent="0.25">
      <c r="A1159" s="25" t="s">
        <v>2293</v>
      </c>
      <c r="B1159" s="26"/>
    </row>
    <row r="1160" spans="1:2" x14ac:dyDescent="0.25">
      <c r="A1160" s="25" t="s">
        <v>2294</v>
      </c>
      <c r="B1160" s="26"/>
    </row>
    <row r="1161" spans="1:2" x14ac:dyDescent="0.25">
      <c r="A1161" s="25" t="s">
        <v>2295</v>
      </c>
      <c r="B1161" s="26"/>
    </row>
    <row r="1162" spans="1:2" x14ac:dyDescent="0.25">
      <c r="A1162" s="25" t="s">
        <v>2296</v>
      </c>
      <c r="B1162" s="26"/>
    </row>
    <row r="1163" spans="1:2" x14ac:dyDescent="0.25">
      <c r="A1163" s="25" t="s">
        <v>2297</v>
      </c>
      <c r="B1163" s="26"/>
    </row>
    <row r="1164" spans="1:2" x14ac:dyDescent="0.25">
      <c r="A1164" s="25" t="s">
        <v>2298</v>
      </c>
      <c r="B1164" s="26"/>
    </row>
    <row r="1165" spans="1:2" x14ac:dyDescent="0.25">
      <c r="A1165" s="25" t="s">
        <v>2299</v>
      </c>
      <c r="B1165" s="26"/>
    </row>
    <row r="1166" spans="1:2" x14ac:dyDescent="0.25">
      <c r="A1166" s="25" t="s">
        <v>2300</v>
      </c>
      <c r="B1166" s="26"/>
    </row>
    <row r="1167" spans="1:2" x14ac:dyDescent="0.25">
      <c r="A1167" s="25" t="s">
        <v>2301</v>
      </c>
      <c r="B1167" s="26"/>
    </row>
    <row r="1168" spans="1:2" x14ac:dyDescent="0.25">
      <c r="A1168" s="25" t="s">
        <v>2302</v>
      </c>
      <c r="B1168" s="26"/>
    </row>
    <row r="1169" spans="1:2" x14ac:dyDescent="0.25">
      <c r="A1169" s="25" t="s">
        <v>2303</v>
      </c>
      <c r="B1169" s="26"/>
    </row>
    <row r="1170" spans="1:2" x14ac:dyDescent="0.25">
      <c r="A1170" s="25" t="s">
        <v>2304</v>
      </c>
      <c r="B1170" s="26"/>
    </row>
    <row r="1171" spans="1:2" x14ac:dyDescent="0.25">
      <c r="A1171" s="25" t="s">
        <v>2305</v>
      </c>
      <c r="B1171" s="26"/>
    </row>
    <row r="1172" spans="1:2" x14ac:dyDescent="0.25">
      <c r="A1172" s="25" t="s">
        <v>2306</v>
      </c>
      <c r="B1172" s="26"/>
    </row>
    <row r="1173" spans="1:2" x14ac:dyDescent="0.25">
      <c r="A1173" s="25" t="s">
        <v>2307</v>
      </c>
      <c r="B1173" s="26"/>
    </row>
    <row r="1174" spans="1:2" x14ac:dyDescent="0.25">
      <c r="A1174" s="25" t="s">
        <v>2308</v>
      </c>
      <c r="B1174" s="26"/>
    </row>
    <row r="1175" spans="1:2" x14ac:dyDescent="0.25">
      <c r="A1175" s="25" t="s">
        <v>2309</v>
      </c>
      <c r="B1175" s="26"/>
    </row>
    <row r="1176" spans="1:2" x14ac:dyDescent="0.25">
      <c r="A1176" s="25" t="s">
        <v>2310</v>
      </c>
      <c r="B1176" s="26"/>
    </row>
    <row r="1177" spans="1:2" x14ac:dyDescent="0.25">
      <c r="A1177" s="25" t="s">
        <v>2311</v>
      </c>
      <c r="B1177" s="26"/>
    </row>
    <row r="1178" spans="1:2" x14ac:dyDescent="0.25">
      <c r="A1178" s="25" t="s">
        <v>2312</v>
      </c>
      <c r="B1178" s="26"/>
    </row>
    <row r="1179" spans="1:2" x14ac:dyDescent="0.25">
      <c r="A1179" s="25" t="s">
        <v>2313</v>
      </c>
      <c r="B1179" s="26"/>
    </row>
    <row r="1180" spans="1:2" x14ac:dyDescent="0.25">
      <c r="A1180" s="25" t="s">
        <v>2314</v>
      </c>
      <c r="B1180" s="26"/>
    </row>
    <row r="1181" spans="1:2" x14ac:dyDescent="0.25">
      <c r="A1181" s="25" t="s">
        <v>2315</v>
      </c>
      <c r="B1181" s="26"/>
    </row>
    <row r="1182" spans="1:2" x14ac:dyDescent="0.25">
      <c r="A1182" s="25" t="s">
        <v>2316</v>
      </c>
      <c r="B1182" s="26"/>
    </row>
    <row r="1183" spans="1:2" x14ac:dyDescent="0.25">
      <c r="A1183" s="25" t="s">
        <v>2317</v>
      </c>
      <c r="B1183" s="26"/>
    </row>
    <row r="1184" spans="1:2" x14ac:dyDescent="0.25">
      <c r="A1184" s="25" t="s">
        <v>2318</v>
      </c>
      <c r="B1184" s="26"/>
    </row>
    <row r="1185" spans="1:2" x14ac:dyDescent="0.25">
      <c r="A1185" s="25" t="s">
        <v>2319</v>
      </c>
      <c r="B1185" s="26"/>
    </row>
    <row r="1186" spans="1:2" x14ac:dyDescent="0.25">
      <c r="A1186" s="25" t="s">
        <v>2320</v>
      </c>
      <c r="B1186" s="26"/>
    </row>
    <row r="1187" spans="1:2" x14ac:dyDescent="0.25">
      <c r="A1187" s="25" t="s">
        <v>2321</v>
      </c>
      <c r="B1187" s="26"/>
    </row>
    <row r="1188" spans="1:2" x14ac:dyDescent="0.25">
      <c r="A1188" s="25" t="s">
        <v>2322</v>
      </c>
      <c r="B1188" s="26"/>
    </row>
    <row r="1189" spans="1:2" x14ac:dyDescent="0.25">
      <c r="A1189" s="25" t="s">
        <v>2323</v>
      </c>
      <c r="B1189" s="26"/>
    </row>
    <row r="1190" spans="1:2" x14ac:dyDescent="0.25">
      <c r="A1190" s="25" t="s">
        <v>2324</v>
      </c>
      <c r="B1190" s="26"/>
    </row>
    <row r="1191" spans="1:2" x14ac:dyDescent="0.25">
      <c r="A1191" s="25" t="s">
        <v>2325</v>
      </c>
      <c r="B1191" s="26"/>
    </row>
    <row r="1192" spans="1:2" x14ac:dyDescent="0.25">
      <c r="A1192" s="25" t="s">
        <v>2326</v>
      </c>
      <c r="B1192" s="26"/>
    </row>
    <row r="1193" spans="1:2" x14ac:dyDescent="0.25">
      <c r="A1193" s="25" t="s">
        <v>2327</v>
      </c>
      <c r="B1193" s="26"/>
    </row>
    <row r="1194" spans="1:2" x14ac:dyDescent="0.25">
      <c r="A1194" s="25" t="s">
        <v>2328</v>
      </c>
      <c r="B1194" s="26"/>
    </row>
    <row r="1195" spans="1:2" x14ac:dyDescent="0.25">
      <c r="A1195" s="25" t="s">
        <v>2329</v>
      </c>
      <c r="B1195" s="26"/>
    </row>
    <row r="1196" spans="1:2" x14ac:dyDescent="0.25">
      <c r="A1196" s="25" t="s">
        <v>2330</v>
      </c>
      <c r="B1196" s="26"/>
    </row>
    <row r="1197" spans="1:2" x14ac:dyDescent="0.25">
      <c r="A1197" s="25" t="s">
        <v>2331</v>
      </c>
      <c r="B1197" s="26"/>
    </row>
    <row r="1198" spans="1:2" x14ac:dyDescent="0.25">
      <c r="A1198" s="25" t="s">
        <v>2332</v>
      </c>
      <c r="B1198" s="26"/>
    </row>
    <row r="1199" spans="1:2" x14ac:dyDescent="0.25">
      <c r="A1199" s="25" t="s">
        <v>2333</v>
      </c>
      <c r="B1199" s="26"/>
    </row>
    <row r="1200" spans="1:2" x14ac:dyDescent="0.25">
      <c r="A1200" s="25" t="s">
        <v>2334</v>
      </c>
      <c r="B1200" s="26"/>
    </row>
    <row r="1201" spans="1:2" x14ac:dyDescent="0.25">
      <c r="A1201" s="25" t="s">
        <v>2335</v>
      </c>
      <c r="B1201" s="26"/>
    </row>
    <row r="1202" spans="1:2" x14ac:dyDescent="0.25">
      <c r="A1202" s="25" t="s">
        <v>2336</v>
      </c>
      <c r="B1202" s="26"/>
    </row>
    <row r="1203" spans="1:2" x14ac:dyDescent="0.25">
      <c r="A1203" s="25" t="s">
        <v>2337</v>
      </c>
      <c r="B1203" s="26"/>
    </row>
    <row r="1204" spans="1:2" x14ac:dyDescent="0.25">
      <c r="A1204" s="25" t="s">
        <v>2338</v>
      </c>
      <c r="B1204" s="26"/>
    </row>
    <row r="1205" spans="1:2" x14ac:dyDescent="0.25">
      <c r="A1205" s="25" t="s">
        <v>2339</v>
      </c>
      <c r="B1205" s="26"/>
    </row>
    <row r="1206" spans="1:2" x14ac:dyDescent="0.25">
      <c r="A1206" s="25" t="s">
        <v>2340</v>
      </c>
      <c r="B1206" s="26"/>
    </row>
    <row r="1207" spans="1:2" x14ac:dyDescent="0.25">
      <c r="A1207" s="25" t="s">
        <v>2341</v>
      </c>
      <c r="B1207" s="26"/>
    </row>
    <row r="1208" spans="1:2" x14ac:dyDescent="0.25">
      <c r="A1208" s="25" t="s">
        <v>2342</v>
      </c>
      <c r="B1208" s="26"/>
    </row>
    <row r="1209" spans="1:2" x14ac:dyDescent="0.25">
      <c r="A1209" s="25" t="s">
        <v>2343</v>
      </c>
      <c r="B1209" s="26"/>
    </row>
    <row r="1210" spans="1:2" x14ac:dyDescent="0.25">
      <c r="A1210" s="25" t="s">
        <v>2344</v>
      </c>
      <c r="B1210" s="26"/>
    </row>
    <row r="1211" spans="1:2" x14ac:dyDescent="0.25">
      <c r="A1211" s="25" t="s">
        <v>2345</v>
      </c>
      <c r="B1211" s="26"/>
    </row>
    <row r="1212" spans="1:2" x14ac:dyDescent="0.25">
      <c r="A1212" s="25" t="s">
        <v>2346</v>
      </c>
      <c r="B1212" s="26"/>
    </row>
    <row r="1213" spans="1:2" x14ac:dyDescent="0.25">
      <c r="A1213" s="25" t="s">
        <v>2347</v>
      </c>
      <c r="B1213" s="26"/>
    </row>
    <row r="1214" spans="1:2" x14ac:dyDescent="0.25">
      <c r="A1214" s="25" t="s">
        <v>2348</v>
      </c>
      <c r="B1214" s="26"/>
    </row>
    <row r="1215" spans="1:2" x14ac:dyDescent="0.25">
      <c r="A1215" s="25" t="s">
        <v>2349</v>
      </c>
      <c r="B1215" s="26"/>
    </row>
    <row r="1216" spans="1:2" x14ac:dyDescent="0.25">
      <c r="A1216" s="25" t="s">
        <v>2350</v>
      </c>
      <c r="B1216" s="26"/>
    </row>
    <row r="1217" spans="1:2" x14ac:dyDescent="0.25">
      <c r="A1217" s="25" t="s">
        <v>2351</v>
      </c>
      <c r="B1217" s="26"/>
    </row>
    <row r="1218" spans="1:2" x14ac:dyDescent="0.25">
      <c r="A1218" s="25" t="s">
        <v>2352</v>
      </c>
      <c r="B1218" s="26"/>
    </row>
    <row r="1219" spans="1:2" x14ac:dyDescent="0.25">
      <c r="A1219" s="25" t="s">
        <v>2353</v>
      </c>
      <c r="B1219" s="26"/>
    </row>
    <row r="1220" spans="1:2" x14ac:dyDescent="0.25">
      <c r="A1220" s="25" t="s">
        <v>2354</v>
      </c>
      <c r="B1220" s="26"/>
    </row>
    <row r="1221" spans="1:2" x14ac:dyDescent="0.25">
      <c r="A1221" s="25" t="s">
        <v>2355</v>
      </c>
      <c r="B1221" s="26"/>
    </row>
    <row r="1222" spans="1:2" x14ac:dyDescent="0.25">
      <c r="A1222" s="25" t="s">
        <v>2356</v>
      </c>
      <c r="B1222" s="26"/>
    </row>
    <row r="1223" spans="1:2" x14ac:dyDescent="0.25">
      <c r="A1223" s="25" t="s">
        <v>2357</v>
      </c>
      <c r="B1223" s="26"/>
    </row>
    <row r="1224" spans="1:2" x14ac:dyDescent="0.25">
      <c r="A1224" s="25" t="s">
        <v>2358</v>
      </c>
      <c r="B1224" s="26"/>
    </row>
    <row r="1225" spans="1:2" x14ac:dyDescent="0.25">
      <c r="A1225" s="25" t="s">
        <v>2359</v>
      </c>
      <c r="B1225" s="26"/>
    </row>
    <row r="1226" spans="1:2" x14ac:dyDescent="0.25">
      <c r="A1226" s="25" t="s">
        <v>2360</v>
      </c>
      <c r="B1226" s="26"/>
    </row>
    <row r="1227" spans="1:2" x14ac:dyDescent="0.25">
      <c r="A1227" s="25" t="s">
        <v>2361</v>
      </c>
      <c r="B1227" s="26"/>
    </row>
    <row r="1228" spans="1:2" x14ac:dyDescent="0.25">
      <c r="A1228" s="25" t="s">
        <v>2362</v>
      </c>
      <c r="B1228" s="26"/>
    </row>
    <row r="1229" spans="1:2" x14ac:dyDescent="0.25">
      <c r="A1229" s="25" t="s">
        <v>2363</v>
      </c>
      <c r="B1229" s="26"/>
    </row>
    <row r="1230" spans="1:2" x14ac:dyDescent="0.25">
      <c r="A1230" s="25" t="s">
        <v>2364</v>
      </c>
      <c r="B1230" s="26"/>
    </row>
    <row r="1231" spans="1:2" x14ac:dyDescent="0.25">
      <c r="A1231" s="25" t="s">
        <v>2365</v>
      </c>
      <c r="B1231" s="26"/>
    </row>
    <row r="1232" spans="1:2" x14ac:dyDescent="0.25">
      <c r="A1232" s="25" t="s">
        <v>2366</v>
      </c>
      <c r="B1232" s="26"/>
    </row>
    <row r="1233" spans="1:2" x14ac:dyDescent="0.25">
      <c r="A1233" s="25" t="s">
        <v>2367</v>
      </c>
      <c r="B1233" s="26"/>
    </row>
    <row r="1234" spans="1:2" x14ac:dyDescent="0.25">
      <c r="A1234" s="25" t="s">
        <v>2368</v>
      </c>
      <c r="B1234" s="26"/>
    </row>
    <row r="1235" spans="1:2" x14ac:dyDescent="0.25">
      <c r="A1235" s="25" t="s">
        <v>2369</v>
      </c>
      <c r="B1235" s="26"/>
    </row>
    <row r="1236" spans="1:2" x14ac:dyDescent="0.25">
      <c r="A1236" s="25" t="s">
        <v>2370</v>
      </c>
      <c r="B1236" s="26"/>
    </row>
    <row r="1237" spans="1:2" x14ac:dyDescent="0.25">
      <c r="A1237" s="25" t="s">
        <v>2371</v>
      </c>
      <c r="B1237" s="26"/>
    </row>
    <row r="1238" spans="1:2" x14ac:dyDescent="0.25">
      <c r="A1238" s="25" t="s">
        <v>2372</v>
      </c>
      <c r="B1238" s="26"/>
    </row>
    <row r="1239" spans="1:2" x14ac:dyDescent="0.25">
      <c r="A1239" s="25" t="s">
        <v>2373</v>
      </c>
      <c r="B1239" s="26"/>
    </row>
    <row r="1240" spans="1:2" x14ac:dyDescent="0.25">
      <c r="A1240" s="25" t="s">
        <v>2374</v>
      </c>
      <c r="B1240" s="26"/>
    </row>
    <row r="1241" spans="1:2" x14ac:dyDescent="0.25">
      <c r="A1241" s="25" t="s">
        <v>2375</v>
      </c>
      <c r="B1241" s="26"/>
    </row>
    <row r="1242" spans="1:2" x14ac:dyDescent="0.25">
      <c r="A1242" s="25" t="s">
        <v>2376</v>
      </c>
      <c r="B1242" s="26"/>
    </row>
    <row r="1243" spans="1:2" x14ac:dyDescent="0.25">
      <c r="A1243" s="25" t="s">
        <v>2377</v>
      </c>
      <c r="B1243" s="26"/>
    </row>
    <row r="1244" spans="1:2" x14ac:dyDescent="0.25">
      <c r="A1244" s="25" t="s">
        <v>2378</v>
      </c>
      <c r="B1244" s="26"/>
    </row>
    <row r="1245" spans="1:2" x14ac:dyDescent="0.25">
      <c r="A1245" s="25" t="s">
        <v>2379</v>
      </c>
      <c r="B1245" s="26"/>
    </row>
    <row r="1246" spans="1:2" x14ac:dyDescent="0.25">
      <c r="A1246" s="25" t="s">
        <v>2380</v>
      </c>
      <c r="B1246" s="26"/>
    </row>
    <row r="1247" spans="1:2" x14ac:dyDescent="0.25">
      <c r="A1247" s="25" t="s">
        <v>2381</v>
      </c>
      <c r="B1247" s="26"/>
    </row>
    <row r="1248" spans="1:2" x14ac:dyDescent="0.25">
      <c r="A1248" s="25" t="s">
        <v>2382</v>
      </c>
      <c r="B1248" s="26"/>
    </row>
    <row r="1249" spans="1:2" x14ac:dyDescent="0.25">
      <c r="A1249" s="25" t="s">
        <v>2383</v>
      </c>
      <c r="B1249" s="26"/>
    </row>
    <row r="1250" spans="1:2" x14ac:dyDescent="0.25">
      <c r="A1250" s="25" t="s">
        <v>2384</v>
      </c>
      <c r="B1250" s="26"/>
    </row>
    <row r="1251" spans="1:2" x14ac:dyDescent="0.25">
      <c r="A1251" s="25" t="s">
        <v>2385</v>
      </c>
      <c r="B1251" s="26"/>
    </row>
    <row r="1252" spans="1:2" x14ac:dyDescent="0.25">
      <c r="A1252" s="25" t="s">
        <v>2386</v>
      </c>
      <c r="B1252" s="26"/>
    </row>
    <row r="1253" spans="1:2" x14ac:dyDescent="0.25">
      <c r="A1253" s="25" t="s">
        <v>2387</v>
      </c>
      <c r="B1253" s="26"/>
    </row>
    <row r="1254" spans="1:2" x14ac:dyDescent="0.25">
      <c r="A1254" s="25" t="s">
        <v>2388</v>
      </c>
      <c r="B1254" s="26"/>
    </row>
    <row r="1255" spans="1:2" x14ac:dyDescent="0.25">
      <c r="A1255" s="25" t="s">
        <v>2389</v>
      </c>
      <c r="B1255" s="26"/>
    </row>
    <row r="1256" spans="1:2" x14ac:dyDescent="0.25">
      <c r="A1256" s="25" t="s">
        <v>2390</v>
      </c>
      <c r="B1256" s="26"/>
    </row>
    <row r="1257" spans="1:2" x14ac:dyDescent="0.25">
      <c r="A1257" s="25" t="s">
        <v>2391</v>
      </c>
      <c r="B1257" s="26"/>
    </row>
    <row r="1258" spans="1:2" x14ac:dyDescent="0.25">
      <c r="A1258" s="25" t="s">
        <v>2392</v>
      </c>
      <c r="B1258" s="26"/>
    </row>
    <row r="1259" spans="1:2" x14ac:dyDescent="0.25">
      <c r="A1259" s="25" t="s">
        <v>2393</v>
      </c>
      <c r="B1259" s="26"/>
    </row>
    <row r="1260" spans="1:2" x14ac:dyDescent="0.25">
      <c r="A1260" s="25" t="s">
        <v>2394</v>
      </c>
      <c r="B1260" s="26"/>
    </row>
    <row r="1261" spans="1:2" x14ac:dyDescent="0.25">
      <c r="A1261" s="25" t="s">
        <v>2395</v>
      </c>
      <c r="B1261" s="26"/>
    </row>
    <row r="1262" spans="1:2" x14ac:dyDescent="0.25">
      <c r="A1262" s="25" t="s">
        <v>2396</v>
      </c>
      <c r="B1262" s="26"/>
    </row>
    <row r="1263" spans="1:2" x14ac:dyDescent="0.25">
      <c r="A1263" s="25" t="s">
        <v>2397</v>
      </c>
      <c r="B1263" s="26"/>
    </row>
    <row r="1264" spans="1:2" x14ac:dyDescent="0.25">
      <c r="A1264" s="25" t="s">
        <v>2398</v>
      </c>
      <c r="B1264" s="26"/>
    </row>
    <row r="1265" spans="1:2" x14ac:dyDescent="0.25">
      <c r="A1265" s="25" t="s">
        <v>2399</v>
      </c>
      <c r="B1265" s="26"/>
    </row>
    <row r="1266" spans="1:2" x14ac:dyDescent="0.25">
      <c r="A1266" s="25" t="s">
        <v>2400</v>
      </c>
      <c r="B1266" s="26"/>
    </row>
    <row r="1267" spans="1:2" x14ac:dyDescent="0.25">
      <c r="A1267" s="25" t="s">
        <v>2401</v>
      </c>
      <c r="B1267" s="26"/>
    </row>
    <row r="1268" spans="1:2" x14ac:dyDescent="0.25">
      <c r="A1268" s="25" t="s">
        <v>2402</v>
      </c>
      <c r="B1268" s="26"/>
    </row>
    <row r="1269" spans="1:2" x14ac:dyDescent="0.25">
      <c r="A1269" s="25" t="s">
        <v>2403</v>
      </c>
      <c r="B1269" s="26"/>
    </row>
    <row r="1270" spans="1:2" x14ac:dyDescent="0.25">
      <c r="A1270" s="25" t="s">
        <v>2404</v>
      </c>
      <c r="B1270" s="26"/>
    </row>
    <row r="1271" spans="1:2" x14ac:dyDescent="0.25">
      <c r="A1271" s="25" t="s">
        <v>2405</v>
      </c>
      <c r="B1271" s="26"/>
    </row>
    <row r="1272" spans="1:2" x14ac:dyDescent="0.25">
      <c r="A1272" s="25" t="s">
        <v>2406</v>
      </c>
      <c r="B1272" s="26"/>
    </row>
    <row r="1273" spans="1:2" x14ac:dyDescent="0.25">
      <c r="A1273" s="25" t="s">
        <v>2407</v>
      </c>
      <c r="B1273" s="26"/>
    </row>
    <row r="1274" spans="1:2" x14ac:dyDescent="0.25">
      <c r="A1274" s="25" t="s">
        <v>2408</v>
      </c>
      <c r="B1274" s="26"/>
    </row>
    <row r="1275" spans="1:2" x14ac:dyDescent="0.25">
      <c r="A1275" s="25" t="s">
        <v>2409</v>
      </c>
      <c r="B1275" s="26"/>
    </row>
    <row r="1276" spans="1:2" x14ac:dyDescent="0.25">
      <c r="A1276" s="25" t="s">
        <v>2410</v>
      </c>
      <c r="B1276" s="26"/>
    </row>
    <row r="1277" spans="1:2" x14ac:dyDescent="0.25">
      <c r="A1277" s="25" t="s">
        <v>2411</v>
      </c>
      <c r="B1277" s="26"/>
    </row>
    <row r="1278" spans="1:2" x14ac:dyDescent="0.25">
      <c r="A1278" s="25" t="s">
        <v>2412</v>
      </c>
      <c r="B1278" s="26"/>
    </row>
    <row r="1279" spans="1:2" x14ac:dyDescent="0.25">
      <c r="A1279" s="25" t="s">
        <v>2413</v>
      </c>
      <c r="B1279" s="26"/>
    </row>
    <row r="1280" spans="1:2" x14ac:dyDescent="0.25">
      <c r="A1280" s="25" t="s">
        <v>2414</v>
      </c>
      <c r="B1280" s="26"/>
    </row>
    <row r="1281" spans="1:2" x14ac:dyDescent="0.25">
      <c r="A1281" s="25" t="s">
        <v>2415</v>
      </c>
      <c r="B1281" s="26"/>
    </row>
    <row r="1282" spans="1:2" x14ac:dyDescent="0.25">
      <c r="A1282" s="25" t="s">
        <v>2416</v>
      </c>
      <c r="B1282" s="26"/>
    </row>
    <row r="1283" spans="1:2" x14ac:dyDescent="0.25">
      <c r="A1283" s="25" t="s">
        <v>2417</v>
      </c>
      <c r="B1283" s="26"/>
    </row>
    <row r="1284" spans="1:2" x14ac:dyDescent="0.25">
      <c r="A1284" s="25" t="s">
        <v>2418</v>
      </c>
      <c r="B1284" s="26"/>
    </row>
    <row r="1285" spans="1:2" x14ac:dyDescent="0.25">
      <c r="A1285" s="25" t="s">
        <v>2419</v>
      </c>
      <c r="B1285" s="26"/>
    </row>
    <row r="1286" spans="1:2" x14ac:dyDescent="0.25">
      <c r="A1286" s="25" t="s">
        <v>2420</v>
      </c>
      <c r="B1286" s="26"/>
    </row>
    <row r="1287" spans="1:2" x14ac:dyDescent="0.25">
      <c r="A1287" s="25" t="s">
        <v>2421</v>
      </c>
      <c r="B1287" s="26"/>
    </row>
    <row r="1288" spans="1:2" x14ac:dyDescent="0.25">
      <c r="A1288" s="25" t="s">
        <v>2422</v>
      </c>
      <c r="B1288" s="26"/>
    </row>
    <row r="1289" spans="1:2" x14ac:dyDescent="0.25">
      <c r="A1289" s="25" t="s">
        <v>2423</v>
      </c>
      <c r="B1289" s="26"/>
    </row>
    <row r="1290" spans="1:2" x14ac:dyDescent="0.25">
      <c r="A1290" s="25" t="s">
        <v>2424</v>
      </c>
      <c r="B1290" s="26"/>
    </row>
    <row r="1291" spans="1:2" x14ac:dyDescent="0.25">
      <c r="A1291" s="25" t="s">
        <v>2425</v>
      </c>
      <c r="B1291" s="26"/>
    </row>
    <row r="1292" spans="1:2" x14ac:dyDescent="0.25">
      <c r="A1292" s="25" t="s">
        <v>2426</v>
      </c>
      <c r="B1292" s="26"/>
    </row>
    <row r="1293" spans="1:2" x14ac:dyDescent="0.25">
      <c r="A1293" s="25" t="s">
        <v>2427</v>
      </c>
      <c r="B1293" s="26"/>
    </row>
    <row r="1294" spans="1:2" x14ac:dyDescent="0.25">
      <c r="A1294" s="25" t="s">
        <v>2428</v>
      </c>
      <c r="B1294" s="26"/>
    </row>
    <row r="1295" spans="1:2" x14ac:dyDescent="0.25">
      <c r="A1295" s="25" t="s">
        <v>2429</v>
      </c>
      <c r="B1295" s="26"/>
    </row>
    <row r="1296" spans="1:2" x14ac:dyDescent="0.25">
      <c r="A1296" s="25" t="s">
        <v>2430</v>
      </c>
      <c r="B1296" s="26"/>
    </row>
    <row r="1297" spans="1:2" x14ac:dyDescent="0.25">
      <c r="A1297" s="25" t="s">
        <v>2431</v>
      </c>
      <c r="B1297" s="26"/>
    </row>
    <row r="1298" spans="1:2" x14ac:dyDescent="0.25">
      <c r="A1298" s="25" t="s">
        <v>2432</v>
      </c>
      <c r="B1298" s="26"/>
    </row>
    <row r="1299" spans="1:2" x14ac:dyDescent="0.25">
      <c r="A1299" s="25" t="s">
        <v>2433</v>
      </c>
      <c r="B1299" s="26"/>
    </row>
    <row r="1300" spans="1:2" x14ac:dyDescent="0.25">
      <c r="A1300" s="25" t="s">
        <v>2434</v>
      </c>
      <c r="B1300" s="26"/>
    </row>
    <row r="1301" spans="1:2" x14ac:dyDescent="0.25">
      <c r="A1301" s="25" t="s">
        <v>2435</v>
      </c>
      <c r="B1301" s="26"/>
    </row>
    <row r="1302" spans="1:2" x14ac:dyDescent="0.25">
      <c r="A1302" s="25" t="s">
        <v>2436</v>
      </c>
      <c r="B1302" s="26"/>
    </row>
    <row r="1303" spans="1:2" x14ac:dyDescent="0.25">
      <c r="A1303" s="25" t="s">
        <v>2437</v>
      </c>
      <c r="B1303" s="26"/>
    </row>
    <row r="1304" spans="1:2" x14ac:dyDescent="0.25">
      <c r="A1304" s="25" t="s">
        <v>2438</v>
      </c>
      <c r="B1304" s="26"/>
    </row>
    <row r="1305" spans="1:2" x14ac:dyDescent="0.25">
      <c r="A1305" s="25" t="s">
        <v>2439</v>
      </c>
      <c r="B1305" s="26"/>
    </row>
    <row r="1306" spans="1:2" x14ac:dyDescent="0.25">
      <c r="A1306" s="25" t="s">
        <v>2440</v>
      </c>
      <c r="B1306" s="26"/>
    </row>
    <row r="1307" spans="1:2" x14ac:dyDescent="0.25">
      <c r="A1307" s="25" t="s">
        <v>2441</v>
      </c>
      <c r="B1307" s="26"/>
    </row>
    <row r="1308" spans="1:2" x14ac:dyDescent="0.25">
      <c r="A1308" s="25" t="s">
        <v>2442</v>
      </c>
      <c r="B1308" s="26"/>
    </row>
    <row r="1309" spans="1:2" x14ac:dyDescent="0.25">
      <c r="A1309" s="25" t="s">
        <v>2443</v>
      </c>
      <c r="B1309" s="26"/>
    </row>
    <row r="1310" spans="1:2" x14ac:dyDescent="0.25">
      <c r="A1310" s="25" t="s">
        <v>2444</v>
      </c>
      <c r="B1310" s="26"/>
    </row>
    <row r="1311" spans="1:2" x14ac:dyDescent="0.25">
      <c r="A1311" s="25" t="s">
        <v>2445</v>
      </c>
      <c r="B1311" s="26"/>
    </row>
    <row r="1312" spans="1:2" x14ac:dyDescent="0.25">
      <c r="A1312" s="25" t="s">
        <v>2446</v>
      </c>
      <c r="B1312" s="26"/>
    </row>
    <row r="1313" spans="1:2" x14ac:dyDescent="0.25">
      <c r="A1313" s="25" t="s">
        <v>2447</v>
      </c>
      <c r="B1313" s="26"/>
    </row>
    <row r="1314" spans="1:2" x14ac:dyDescent="0.25">
      <c r="A1314" s="25" t="s">
        <v>2448</v>
      </c>
      <c r="B1314" s="26"/>
    </row>
    <row r="1315" spans="1:2" x14ac:dyDescent="0.25">
      <c r="A1315" s="25" t="s">
        <v>2449</v>
      </c>
      <c r="B1315" s="26"/>
    </row>
    <row r="1316" spans="1:2" x14ac:dyDescent="0.25">
      <c r="A1316" s="25" t="s">
        <v>2450</v>
      </c>
      <c r="B1316" s="26"/>
    </row>
    <row r="1317" spans="1:2" x14ac:dyDescent="0.25">
      <c r="A1317" s="25" t="s">
        <v>2451</v>
      </c>
      <c r="B1317" s="26"/>
    </row>
    <row r="1318" spans="1:2" x14ac:dyDescent="0.25">
      <c r="A1318" s="25" t="s">
        <v>2452</v>
      </c>
      <c r="B1318" s="26"/>
    </row>
    <row r="1319" spans="1:2" x14ac:dyDescent="0.25">
      <c r="A1319" s="25" t="s">
        <v>2453</v>
      </c>
      <c r="B1319" s="26"/>
    </row>
    <row r="1320" spans="1:2" x14ac:dyDescent="0.25">
      <c r="A1320" s="25" t="s">
        <v>2454</v>
      </c>
      <c r="B1320" s="26"/>
    </row>
    <row r="1321" spans="1:2" x14ac:dyDescent="0.25">
      <c r="A1321" s="25" t="s">
        <v>2455</v>
      </c>
      <c r="B1321" s="26"/>
    </row>
    <row r="1322" spans="1:2" x14ac:dyDescent="0.25">
      <c r="A1322" s="25" t="s">
        <v>2456</v>
      </c>
      <c r="B1322" s="26"/>
    </row>
    <row r="1323" spans="1:2" x14ac:dyDescent="0.25">
      <c r="A1323" s="25" t="s">
        <v>2457</v>
      </c>
      <c r="B1323" s="26"/>
    </row>
    <row r="1324" spans="1:2" x14ac:dyDescent="0.25">
      <c r="A1324" s="25" t="s">
        <v>2458</v>
      </c>
      <c r="B1324" s="26"/>
    </row>
    <row r="1325" spans="1:2" x14ac:dyDescent="0.25">
      <c r="A1325" s="25" t="s">
        <v>2459</v>
      </c>
      <c r="B1325" s="26"/>
    </row>
    <row r="1326" spans="1:2" x14ac:dyDescent="0.25">
      <c r="A1326" s="25" t="s">
        <v>2460</v>
      </c>
      <c r="B1326" s="26"/>
    </row>
    <row r="1327" spans="1:2" x14ac:dyDescent="0.25">
      <c r="A1327" s="25" t="s">
        <v>2461</v>
      </c>
      <c r="B1327" s="26"/>
    </row>
    <row r="1328" spans="1:2" x14ac:dyDescent="0.25">
      <c r="A1328" s="25" t="s">
        <v>2462</v>
      </c>
      <c r="B1328" s="26"/>
    </row>
    <row r="1329" spans="1:2" x14ac:dyDescent="0.25">
      <c r="A1329" s="25" t="s">
        <v>2463</v>
      </c>
      <c r="B1329" s="26"/>
    </row>
    <row r="1330" spans="1:2" x14ac:dyDescent="0.25">
      <c r="A1330" s="25" t="s">
        <v>2464</v>
      </c>
      <c r="B1330" s="26"/>
    </row>
    <row r="1331" spans="1:2" x14ac:dyDescent="0.25">
      <c r="A1331" s="25" t="s">
        <v>2465</v>
      </c>
      <c r="B1331" s="26"/>
    </row>
    <row r="1332" spans="1:2" x14ac:dyDescent="0.25">
      <c r="A1332" s="25" t="s">
        <v>2466</v>
      </c>
      <c r="B1332" s="26"/>
    </row>
    <row r="1333" spans="1:2" x14ac:dyDescent="0.25">
      <c r="A1333" s="25" t="s">
        <v>2467</v>
      </c>
      <c r="B1333" s="26"/>
    </row>
    <row r="1334" spans="1:2" x14ac:dyDescent="0.25">
      <c r="A1334" s="25" t="s">
        <v>2468</v>
      </c>
      <c r="B1334" s="26"/>
    </row>
    <row r="1335" spans="1:2" x14ac:dyDescent="0.25">
      <c r="A1335" s="25" t="s">
        <v>2469</v>
      </c>
      <c r="B1335" s="26"/>
    </row>
    <row r="1336" spans="1:2" x14ac:dyDescent="0.25">
      <c r="A1336" s="25" t="s">
        <v>2470</v>
      </c>
      <c r="B1336" s="26"/>
    </row>
    <row r="1337" spans="1:2" x14ac:dyDescent="0.25">
      <c r="A1337" s="25" t="s">
        <v>2471</v>
      </c>
      <c r="B1337" s="26"/>
    </row>
    <row r="1338" spans="1:2" x14ac:dyDescent="0.25">
      <c r="A1338" s="25" t="s">
        <v>2472</v>
      </c>
      <c r="B1338" s="26"/>
    </row>
    <row r="1339" spans="1:2" x14ac:dyDescent="0.25">
      <c r="A1339" s="25" t="s">
        <v>2473</v>
      </c>
      <c r="B1339" s="26"/>
    </row>
    <row r="1340" spans="1:2" x14ac:dyDescent="0.25">
      <c r="A1340" s="25" t="s">
        <v>2474</v>
      </c>
      <c r="B1340" s="26"/>
    </row>
    <row r="1341" spans="1:2" x14ac:dyDescent="0.25">
      <c r="A1341" s="25" t="s">
        <v>2475</v>
      </c>
      <c r="B1341" s="26"/>
    </row>
    <row r="1342" spans="1:2" x14ac:dyDescent="0.25">
      <c r="A1342" s="25" t="s">
        <v>2476</v>
      </c>
      <c r="B1342" s="26"/>
    </row>
    <row r="1343" spans="1:2" x14ac:dyDescent="0.25">
      <c r="A1343" s="25" t="s">
        <v>2477</v>
      </c>
      <c r="B1343" s="26"/>
    </row>
    <row r="1344" spans="1:2" x14ac:dyDescent="0.25">
      <c r="A1344" s="25" t="s">
        <v>2478</v>
      </c>
      <c r="B1344" s="26"/>
    </row>
    <row r="1345" spans="1:2" x14ac:dyDescent="0.25">
      <c r="A1345" s="25" t="s">
        <v>2479</v>
      </c>
      <c r="B1345" s="26"/>
    </row>
    <row r="1346" spans="1:2" x14ac:dyDescent="0.25">
      <c r="A1346" s="25" t="s">
        <v>2480</v>
      </c>
      <c r="B1346" s="26"/>
    </row>
    <row r="1347" spans="1:2" x14ac:dyDescent="0.25">
      <c r="A1347" s="25" t="s">
        <v>2481</v>
      </c>
      <c r="B1347" s="26"/>
    </row>
    <row r="1348" spans="1:2" x14ac:dyDescent="0.25">
      <c r="A1348" s="25" t="s">
        <v>2482</v>
      </c>
      <c r="B1348" s="26"/>
    </row>
    <row r="1349" spans="1:2" x14ac:dyDescent="0.25">
      <c r="A1349" s="25" t="s">
        <v>2483</v>
      </c>
      <c r="B1349" s="26"/>
    </row>
    <row r="1350" spans="1:2" x14ac:dyDescent="0.25">
      <c r="A1350" s="25" t="s">
        <v>2484</v>
      </c>
      <c r="B1350" s="26"/>
    </row>
    <row r="1351" spans="1:2" x14ac:dyDescent="0.25">
      <c r="A1351" s="25" t="s">
        <v>2485</v>
      </c>
      <c r="B1351" s="26"/>
    </row>
    <row r="1352" spans="1:2" x14ac:dyDescent="0.25">
      <c r="A1352" s="25" t="s">
        <v>2486</v>
      </c>
      <c r="B1352" s="26"/>
    </row>
    <row r="1353" spans="1:2" x14ac:dyDescent="0.25">
      <c r="A1353" s="25" t="s">
        <v>2487</v>
      </c>
      <c r="B1353" s="26"/>
    </row>
    <row r="1354" spans="1:2" x14ac:dyDescent="0.25">
      <c r="A1354" s="25" t="s">
        <v>2488</v>
      </c>
      <c r="B1354" s="26"/>
    </row>
    <row r="1355" spans="1:2" x14ac:dyDescent="0.25">
      <c r="A1355" s="25" t="s">
        <v>2489</v>
      </c>
      <c r="B1355" s="26"/>
    </row>
    <row r="1356" spans="1:2" x14ac:dyDescent="0.25">
      <c r="A1356" s="25" t="s">
        <v>2490</v>
      </c>
      <c r="B1356" s="26"/>
    </row>
    <row r="1357" spans="1:2" x14ac:dyDescent="0.25">
      <c r="A1357" s="25" t="s">
        <v>2491</v>
      </c>
      <c r="B1357" s="26"/>
    </row>
    <row r="1358" spans="1:2" x14ac:dyDescent="0.25">
      <c r="A1358" s="25" t="s">
        <v>2492</v>
      </c>
      <c r="B1358" s="26"/>
    </row>
    <row r="1359" spans="1:2" x14ac:dyDescent="0.25">
      <c r="A1359" s="25" t="s">
        <v>2493</v>
      </c>
      <c r="B1359" s="26"/>
    </row>
    <row r="1360" spans="1:2" x14ac:dyDescent="0.25">
      <c r="A1360" s="25" t="s">
        <v>2494</v>
      </c>
      <c r="B1360" s="26"/>
    </row>
    <row r="1361" spans="1:2" x14ac:dyDescent="0.25">
      <c r="A1361" s="25" t="s">
        <v>2495</v>
      </c>
      <c r="B1361" s="26"/>
    </row>
    <row r="1362" spans="1:2" x14ac:dyDescent="0.25">
      <c r="A1362" s="25" t="s">
        <v>2496</v>
      </c>
      <c r="B1362" s="26"/>
    </row>
    <row r="1363" spans="1:2" x14ac:dyDescent="0.25">
      <c r="A1363" s="25" t="s">
        <v>2497</v>
      </c>
      <c r="B1363" s="26"/>
    </row>
    <row r="1364" spans="1:2" x14ac:dyDescent="0.25">
      <c r="A1364" s="25" t="s">
        <v>2498</v>
      </c>
      <c r="B1364" s="26"/>
    </row>
    <row r="1365" spans="1:2" x14ac:dyDescent="0.25">
      <c r="A1365" s="25" t="s">
        <v>2499</v>
      </c>
      <c r="B1365" s="26"/>
    </row>
    <row r="1366" spans="1:2" x14ac:dyDescent="0.25">
      <c r="A1366" s="25" t="s">
        <v>2500</v>
      </c>
      <c r="B1366" s="26"/>
    </row>
    <row r="1367" spans="1:2" x14ac:dyDescent="0.25">
      <c r="A1367" s="25" t="s">
        <v>2501</v>
      </c>
      <c r="B1367" s="26"/>
    </row>
    <row r="1368" spans="1:2" x14ac:dyDescent="0.25">
      <c r="A1368" s="25" t="s">
        <v>2502</v>
      </c>
      <c r="B1368" s="26"/>
    </row>
    <row r="1369" spans="1:2" x14ac:dyDescent="0.25">
      <c r="A1369" s="25" t="s">
        <v>2503</v>
      </c>
      <c r="B1369" s="26"/>
    </row>
    <row r="1370" spans="1:2" x14ac:dyDescent="0.25">
      <c r="A1370" s="25" t="s">
        <v>2504</v>
      </c>
      <c r="B1370" s="26"/>
    </row>
    <row r="1371" spans="1:2" x14ac:dyDescent="0.25">
      <c r="A1371" s="25" t="s">
        <v>2505</v>
      </c>
      <c r="B1371" s="26"/>
    </row>
    <row r="1372" spans="1:2" x14ac:dyDescent="0.25">
      <c r="A1372" s="25" t="s">
        <v>2506</v>
      </c>
      <c r="B1372" s="26"/>
    </row>
    <row r="1373" spans="1:2" x14ac:dyDescent="0.25">
      <c r="A1373" s="25" t="s">
        <v>2507</v>
      </c>
      <c r="B1373" s="26"/>
    </row>
    <row r="1374" spans="1:2" x14ac:dyDescent="0.25">
      <c r="A1374" s="25" t="s">
        <v>2508</v>
      </c>
      <c r="B1374" s="26"/>
    </row>
    <row r="1375" spans="1:2" x14ac:dyDescent="0.25">
      <c r="A1375" s="25" t="s">
        <v>2509</v>
      </c>
      <c r="B1375" s="26"/>
    </row>
    <row r="1376" spans="1:2" x14ac:dyDescent="0.25">
      <c r="A1376" s="25" t="s">
        <v>2510</v>
      </c>
      <c r="B1376" s="26"/>
    </row>
    <row r="1377" spans="1:2" x14ac:dyDescent="0.25">
      <c r="A1377" s="25" t="s">
        <v>2511</v>
      </c>
      <c r="B1377" s="26"/>
    </row>
    <row r="1378" spans="1:2" x14ac:dyDescent="0.25">
      <c r="A1378" s="25" t="s">
        <v>2512</v>
      </c>
      <c r="B1378" s="26"/>
    </row>
    <row r="1379" spans="1:2" x14ac:dyDescent="0.25">
      <c r="A1379" s="25" t="s">
        <v>2513</v>
      </c>
      <c r="B1379" s="26"/>
    </row>
    <row r="1380" spans="1:2" x14ac:dyDescent="0.25">
      <c r="A1380" s="25" t="s">
        <v>2514</v>
      </c>
      <c r="B1380" s="26"/>
    </row>
    <row r="1381" spans="1:2" x14ac:dyDescent="0.25">
      <c r="A1381" s="25" t="s">
        <v>2515</v>
      </c>
      <c r="B1381" s="26"/>
    </row>
    <row r="1382" spans="1:2" x14ac:dyDescent="0.25">
      <c r="A1382" s="25" t="s">
        <v>2516</v>
      </c>
      <c r="B1382" s="26"/>
    </row>
    <row r="1383" spans="1:2" x14ac:dyDescent="0.25">
      <c r="A1383" s="25" t="s">
        <v>2517</v>
      </c>
      <c r="B1383" s="26"/>
    </row>
    <row r="1384" spans="1:2" x14ac:dyDescent="0.25">
      <c r="A1384" s="25" t="s">
        <v>2518</v>
      </c>
      <c r="B1384" s="26"/>
    </row>
    <row r="1385" spans="1:2" x14ac:dyDescent="0.25">
      <c r="A1385" s="25" t="s">
        <v>2519</v>
      </c>
      <c r="B1385" s="26"/>
    </row>
    <row r="1386" spans="1:2" x14ac:dyDescent="0.25">
      <c r="A1386" s="25" t="s">
        <v>2520</v>
      </c>
      <c r="B1386" s="26"/>
    </row>
    <row r="1387" spans="1:2" x14ac:dyDescent="0.25">
      <c r="A1387" s="25" t="s">
        <v>2521</v>
      </c>
      <c r="B1387" s="26"/>
    </row>
    <row r="1388" spans="1:2" x14ac:dyDescent="0.25">
      <c r="A1388" s="25" t="s">
        <v>2522</v>
      </c>
      <c r="B1388" s="26"/>
    </row>
    <row r="1389" spans="1:2" x14ac:dyDescent="0.25">
      <c r="A1389" s="25" t="s">
        <v>2523</v>
      </c>
      <c r="B1389" s="26"/>
    </row>
    <row r="1390" spans="1:2" x14ac:dyDescent="0.25">
      <c r="A1390" s="25" t="s">
        <v>2524</v>
      </c>
      <c r="B1390" s="26"/>
    </row>
    <row r="1391" spans="1:2" x14ac:dyDescent="0.25">
      <c r="A1391" s="25" t="s">
        <v>2525</v>
      </c>
      <c r="B1391" s="26"/>
    </row>
    <row r="1392" spans="1:2" x14ac:dyDescent="0.25">
      <c r="A1392" s="25" t="s">
        <v>2526</v>
      </c>
      <c r="B1392" s="26"/>
    </row>
    <row r="1393" spans="1:2" x14ac:dyDescent="0.25">
      <c r="A1393" s="25" t="s">
        <v>2527</v>
      </c>
      <c r="B1393" s="26"/>
    </row>
    <row r="1394" spans="1:2" x14ac:dyDescent="0.25">
      <c r="A1394" s="25" t="s">
        <v>2528</v>
      </c>
      <c r="B1394" s="26"/>
    </row>
    <row r="1395" spans="1:2" x14ac:dyDescent="0.25">
      <c r="A1395" s="25" t="s">
        <v>2529</v>
      </c>
      <c r="B1395" s="26"/>
    </row>
    <row r="1396" spans="1:2" x14ac:dyDescent="0.25">
      <c r="A1396" s="25" t="s">
        <v>2530</v>
      </c>
      <c r="B1396" s="26"/>
    </row>
    <row r="1397" spans="1:2" x14ac:dyDescent="0.25">
      <c r="A1397" s="25" t="s">
        <v>2531</v>
      </c>
      <c r="B1397" s="26"/>
    </row>
    <row r="1398" spans="1:2" x14ac:dyDescent="0.25">
      <c r="A1398" s="25" t="s">
        <v>2532</v>
      </c>
      <c r="B1398" s="26"/>
    </row>
    <row r="1399" spans="1:2" x14ac:dyDescent="0.25">
      <c r="A1399" s="25" t="s">
        <v>2533</v>
      </c>
      <c r="B1399" s="26"/>
    </row>
    <row r="1400" spans="1:2" x14ac:dyDescent="0.25">
      <c r="A1400" s="25" t="s">
        <v>2534</v>
      </c>
      <c r="B1400" s="26"/>
    </row>
    <row r="1401" spans="1:2" x14ac:dyDescent="0.25">
      <c r="A1401" s="25" t="s">
        <v>2535</v>
      </c>
      <c r="B1401" s="26"/>
    </row>
    <row r="1402" spans="1:2" x14ac:dyDescent="0.25">
      <c r="A1402" s="25" t="s">
        <v>2536</v>
      </c>
      <c r="B1402" s="26"/>
    </row>
    <row r="1403" spans="1:2" x14ac:dyDescent="0.25">
      <c r="A1403" s="25" t="s">
        <v>2537</v>
      </c>
      <c r="B1403" s="26"/>
    </row>
    <row r="1404" spans="1:2" x14ac:dyDescent="0.25">
      <c r="A1404" s="25" t="s">
        <v>2538</v>
      </c>
      <c r="B1404" s="26"/>
    </row>
    <row r="1405" spans="1:2" x14ac:dyDescent="0.25">
      <c r="A1405" s="25" t="s">
        <v>2539</v>
      </c>
      <c r="B1405" s="26"/>
    </row>
    <row r="1406" spans="1:2" x14ac:dyDescent="0.25">
      <c r="A1406" s="25" t="s">
        <v>2540</v>
      </c>
      <c r="B1406" s="26"/>
    </row>
    <row r="1407" spans="1:2" x14ac:dyDescent="0.25">
      <c r="A1407" s="25" t="s">
        <v>2541</v>
      </c>
      <c r="B1407" s="26"/>
    </row>
    <row r="1408" spans="1:2" x14ac:dyDescent="0.25">
      <c r="A1408" s="25" t="s">
        <v>2542</v>
      </c>
      <c r="B1408" s="26"/>
    </row>
    <row r="1409" spans="1:2" x14ac:dyDescent="0.25">
      <c r="A1409" s="25" t="s">
        <v>2543</v>
      </c>
      <c r="B1409" s="26"/>
    </row>
    <row r="1410" spans="1:2" x14ac:dyDescent="0.25">
      <c r="A1410" s="25" t="s">
        <v>2544</v>
      </c>
      <c r="B1410" s="26"/>
    </row>
    <row r="1411" spans="1:2" x14ac:dyDescent="0.25">
      <c r="A1411" s="25" t="s">
        <v>2545</v>
      </c>
      <c r="B1411" s="26"/>
    </row>
    <row r="1412" spans="1:2" x14ac:dyDescent="0.25">
      <c r="A1412" s="25" t="s">
        <v>2546</v>
      </c>
      <c r="B1412" s="26"/>
    </row>
    <row r="1413" spans="1:2" x14ac:dyDescent="0.25">
      <c r="A1413" s="25" t="s">
        <v>2547</v>
      </c>
      <c r="B1413" s="26"/>
    </row>
    <row r="1414" spans="1:2" x14ac:dyDescent="0.25">
      <c r="A1414" s="25" t="s">
        <v>2548</v>
      </c>
      <c r="B1414" s="26"/>
    </row>
    <row r="1415" spans="1:2" x14ac:dyDescent="0.25">
      <c r="A1415" s="25" t="s">
        <v>2549</v>
      </c>
      <c r="B1415" s="26"/>
    </row>
    <row r="1416" spans="1:2" x14ac:dyDescent="0.25">
      <c r="A1416" s="25" t="s">
        <v>2550</v>
      </c>
      <c r="B1416" s="26"/>
    </row>
    <row r="1417" spans="1:2" x14ac:dyDescent="0.25">
      <c r="A1417" s="25" t="s">
        <v>2551</v>
      </c>
      <c r="B1417" s="26"/>
    </row>
    <row r="1418" spans="1:2" x14ac:dyDescent="0.25">
      <c r="A1418" s="25" t="s">
        <v>2552</v>
      </c>
      <c r="B1418" s="26"/>
    </row>
    <row r="1419" spans="1:2" x14ac:dyDescent="0.25">
      <c r="A1419" s="25" t="s">
        <v>2553</v>
      </c>
      <c r="B1419" s="26"/>
    </row>
    <row r="1420" spans="1:2" x14ac:dyDescent="0.25">
      <c r="A1420" s="25" t="s">
        <v>2554</v>
      </c>
      <c r="B1420" s="26"/>
    </row>
    <row r="1421" spans="1:2" x14ac:dyDescent="0.25">
      <c r="A1421" s="25" t="s">
        <v>2555</v>
      </c>
      <c r="B1421" s="26"/>
    </row>
    <row r="1422" spans="1:2" x14ac:dyDescent="0.25">
      <c r="A1422" s="25" t="s">
        <v>2556</v>
      </c>
      <c r="B1422" s="26"/>
    </row>
    <row r="1423" spans="1:2" x14ac:dyDescent="0.25">
      <c r="A1423" s="25" t="s">
        <v>2557</v>
      </c>
      <c r="B1423" s="26"/>
    </row>
    <row r="1424" spans="1:2" x14ac:dyDescent="0.25">
      <c r="A1424" s="25" t="s">
        <v>2558</v>
      </c>
      <c r="B1424" s="26"/>
    </row>
    <row r="1425" spans="1:2" x14ac:dyDescent="0.25">
      <c r="A1425" s="25" t="s">
        <v>2559</v>
      </c>
      <c r="B1425" s="26"/>
    </row>
    <row r="1426" spans="1:2" x14ac:dyDescent="0.25">
      <c r="A1426" s="25" t="s">
        <v>2560</v>
      </c>
      <c r="B1426" s="26"/>
    </row>
    <row r="1427" spans="1:2" x14ac:dyDescent="0.25">
      <c r="A1427" s="25" t="s">
        <v>2561</v>
      </c>
      <c r="B1427" s="26"/>
    </row>
    <row r="1428" spans="1:2" x14ac:dyDescent="0.25">
      <c r="A1428" s="25" t="s">
        <v>2562</v>
      </c>
      <c r="B1428" s="26"/>
    </row>
    <row r="1429" spans="1:2" x14ac:dyDescent="0.25">
      <c r="A1429" s="25" t="s">
        <v>2563</v>
      </c>
      <c r="B1429" s="26"/>
    </row>
    <row r="1430" spans="1:2" x14ac:dyDescent="0.25">
      <c r="A1430" s="25" t="s">
        <v>2564</v>
      </c>
      <c r="B1430" s="26"/>
    </row>
    <row r="1431" spans="1:2" x14ac:dyDescent="0.25">
      <c r="A1431" s="25" t="s">
        <v>2565</v>
      </c>
      <c r="B1431" s="26"/>
    </row>
    <row r="1432" spans="1:2" x14ac:dyDescent="0.25">
      <c r="A1432" s="25" t="s">
        <v>2566</v>
      </c>
      <c r="B1432" s="26"/>
    </row>
    <row r="1433" spans="1:2" x14ac:dyDescent="0.25">
      <c r="A1433" s="25" t="s">
        <v>2567</v>
      </c>
      <c r="B1433" s="26"/>
    </row>
    <row r="1434" spans="1:2" x14ac:dyDescent="0.25">
      <c r="A1434" s="25" t="s">
        <v>2568</v>
      </c>
      <c r="B1434" s="26"/>
    </row>
    <row r="1435" spans="1:2" x14ac:dyDescent="0.25">
      <c r="A1435" s="25" t="s">
        <v>2569</v>
      </c>
      <c r="B1435" s="26"/>
    </row>
    <row r="1436" spans="1:2" x14ac:dyDescent="0.25">
      <c r="A1436" s="25" t="s">
        <v>2570</v>
      </c>
      <c r="B1436" s="26"/>
    </row>
    <row r="1437" spans="1:2" x14ac:dyDescent="0.25">
      <c r="A1437" s="25" t="s">
        <v>2571</v>
      </c>
      <c r="B1437" s="26"/>
    </row>
    <row r="1438" spans="1:2" x14ac:dyDescent="0.25">
      <c r="A1438" s="25" t="s">
        <v>2572</v>
      </c>
      <c r="B1438" s="26"/>
    </row>
    <row r="1439" spans="1:2" x14ac:dyDescent="0.25">
      <c r="A1439" s="25" t="s">
        <v>2573</v>
      </c>
      <c r="B1439" s="26"/>
    </row>
    <row r="1440" spans="1:2" x14ac:dyDescent="0.25">
      <c r="A1440" s="25" t="s">
        <v>2574</v>
      </c>
      <c r="B1440" s="26"/>
    </row>
    <row r="1441" spans="1:2" x14ac:dyDescent="0.25">
      <c r="A1441" s="25" t="s">
        <v>2575</v>
      </c>
      <c r="B1441" s="26"/>
    </row>
    <row r="1442" spans="1:2" x14ac:dyDescent="0.25">
      <c r="A1442" s="25" t="s">
        <v>2576</v>
      </c>
      <c r="B1442" s="26"/>
    </row>
    <row r="1443" spans="1:2" x14ac:dyDescent="0.25">
      <c r="A1443" s="25" t="s">
        <v>2577</v>
      </c>
      <c r="B1443" s="26"/>
    </row>
    <row r="1444" spans="1:2" x14ac:dyDescent="0.25">
      <c r="A1444" s="25" t="s">
        <v>2578</v>
      </c>
      <c r="B1444" s="26"/>
    </row>
    <row r="1445" spans="1:2" x14ac:dyDescent="0.25">
      <c r="A1445" s="25" t="s">
        <v>2579</v>
      </c>
      <c r="B1445" s="26"/>
    </row>
    <row r="1446" spans="1:2" x14ac:dyDescent="0.25">
      <c r="A1446" s="25" t="s">
        <v>2580</v>
      </c>
      <c r="B1446" s="26"/>
    </row>
    <row r="1447" spans="1:2" x14ac:dyDescent="0.25">
      <c r="A1447" s="25" t="s">
        <v>2581</v>
      </c>
      <c r="B1447" s="26"/>
    </row>
    <row r="1448" spans="1:2" x14ac:dyDescent="0.25">
      <c r="A1448" s="25" t="s">
        <v>2582</v>
      </c>
      <c r="B1448" s="26"/>
    </row>
    <row r="1449" spans="1:2" x14ac:dyDescent="0.25">
      <c r="A1449" s="25" t="s">
        <v>2583</v>
      </c>
      <c r="B1449" s="26"/>
    </row>
    <row r="1450" spans="1:2" x14ac:dyDescent="0.25">
      <c r="A1450" s="25" t="s">
        <v>2584</v>
      </c>
      <c r="B1450" s="26"/>
    </row>
    <row r="1451" spans="1:2" x14ac:dyDescent="0.25">
      <c r="A1451" s="25" t="s">
        <v>2585</v>
      </c>
      <c r="B1451" s="26"/>
    </row>
    <row r="1452" spans="1:2" x14ac:dyDescent="0.25">
      <c r="A1452" s="25" t="s">
        <v>2586</v>
      </c>
      <c r="B1452" s="26"/>
    </row>
    <row r="1453" spans="1:2" x14ac:dyDescent="0.25">
      <c r="A1453" s="25" t="s">
        <v>2587</v>
      </c>
      <c r="B1453" s="26"/>
    </row>
    <row r="1454" spans="1:2" x14ac:dyDescent="0.25">
      <c r="A1454" s="25" t="s">
        <v>2588</v>
      </c>
      <c r="B1454" s="26"/>
    </row>
    <row r="1455" spans="1:2" x14ac:dyDescent="0.25">
      <c r="A1455" s="25" t="s">
        <v>2589</v>
      </c>
      <c r="B1455" s="26"/>
    </row>
    <row r="1456" spans="1:2" x14ac:dyDescent="0.25">
      <c r="A1456" s="25" t="s">
        <v>2590</v>
      </c>
      <c r="B1456" s="26"/>
    </row>
    <row r="1457" spans="1:2" x14ac:dyDescent="0.25">
      <c r="A1457" s="25" t="s">
        <v>2591</v>
      </c>
      <c r="B1457" s="26"/>
    </row>
    <row r="1458" spans="1:2" x14ac:dyDescent="0.25">
      <c r="A1458" s="25" t="s">
        <v>2592</v>
      </c>
      <c r="B1458" s="26"/>
    </row>
    <row r="1459" spans="1:2" x14ac:dyDescent="0.25">
      <c r="A1459" s="25" t="s">
        <v>2593</v>
      </c>
      <c r="B1459" s="26"/>
    </row>
    <row r="1460" spans="1:2" x14ac:dyDescent="0.25">
      <c r="A1460" s="25" t="s">
        <v>2594</v>
      </c>
      <c r="B1460" s="26"/>
    </row>
    <row r="1461" spans="1:2" x14ac:dyDescent="0.25">
      <c r="A1461" s="25" t="s">
        <v>2595</v>
      </c>
      <c r="B1461" s="26"/>
    </row>
    <row r="1462" spans="1:2" x14ac:dyDescent="0.25">
      <c r="A1462" s="25" t="s">
        <v>2596</v>
      </c>
      <c r="B1462" s="26"/>
    </row>
    <row r="1463" spans="1:2" x14ac:dyDescent="0.25">
      <c r="A1463" s="25" t="s">
        <v>2597</v>
      </c>
      <c r="B1463" s="26"/>
    </row>
    <row r="1464" spans="1:2" x14ac:dyDescent="0.25">
      <c r="A1464" s="25" t="s">
        <v>2598</v>
      </c>
      <c r="B1464" s="26"/>
    </row>
    <row r="1465" spans="1:2" x14ac:dyDescent="0.25">
      <c r="A1465" s="25" t="s">
        <v>2599</v>
      </c>
      <c r="B1465" s="26"/>
    </row>
    <row r="1466" spans="1:2" x14ac:dyDescent="0.25">
      <c r="A1466" s="25" t="s">
        <v>2600</v>
      </c>
      <c r="B1466" s="26"/>
    </row>
    <row r="1467" spans="1:2" x14ac:dyDescent="0.25">
      <c r="A1467" s="25" t="s">
        <v>2601</v>
      </c>
      <c r="B1467" s="26"/>
    </row>
    <row r="1468" spans="1:2" x14ac:dyDescent="0.25">
      <c r="A1468" s="25" t="s">
        <v>2602</v>
      </c>
      <c r="B1468" s="26"/>
    </row>
    <row r="1469" spans="1:2" x14ac:dyDescent="0.25">
      <c r="A1469" s="25" t="s">
        <v>2603</v>
      </c>
      <c r="B1469" s="26"/>
    </row>
    <row r="1470" spans="1:2" x14ac:dyDescent="0.25">
      <c r="A1470" s="25" t="s">
        <v>2604</v>
      </c>
      <c r="B1470" s="26"/>
    </row>
    <row r="1471" spans="1:2" x14ac:dyDescent="0.25">
      <c r="A1471" s="25" t="s">
        <v>2605</v>
      </c>
      <c r="B1471" s="26"/>
    </row>
    <row r="1472" spans="1:2" x14ac:dyDescent="0.25">
      <c r="A1472" s="25" t="s">
        <v>2606</v>
      </c>
      <c r="B1472" s="26"/>
    </row>
    <row r="1473" spans="1:2" x14ac:dyDescent="0.25">
      <c r="A1473" s="25" t="s">
        <v>2607</v>
      </c>
      <c r="B1473" s="26"/>
    </row>
    <row r="1474" spans="1:2" x14ac:dyDescent="0.25">
      <c r="A1474" s="25" t="s">
        <v>2608</v>
      </c>
      <c r="B1474" s="26"/>
    </row>
    <row r="1475" spans="1:2" x14ac:dyDescent="0.25">
      <c r="A1475" s="25" t="s">
        <v>2609</v>
      </c>
      <c r="B1475" s="26"/>
    </row>
    <row r="1476" spans="1:2" x14ac:dyDescent="0.25">
      <c r="A1476" s="25" t="s">
        <v>2610</v>
      </c>
      <c r="B1476" s="26"/>
    </row>
    <row r="1477" spans="1:2" x14ac:dyDescent="0.25">
      <c r="A1477" s="25" t="s">
        <v>2611</v>
      </c>
      <c r="B1477" s="26"/>
    </row>
    <row r="1478" spans="1:2" x14ac:dyDescent="0.25">
      <c r="A1478" s="25" t="s">
        <v>2612</v>
      </c>
      <c r="B1478" s="26"/>
    </row>
    <row r="1479" spans="1:2" x14ac:dyDescent="0.25">
      <c r="A1479" s="25" t="s">
        <v>2613</v>
      </c>
      <c r="B1479" s="26"/>
    </row>
    <row r="1480" spans="1:2" x14ac:dyDescent="0.25">
      <c r="A1480" s="25" t="s">
        <v>2614</v>
      </c>
      <c r="B1480" s="26"/>
    </row>
    <row r="1481" spans="1:2" x14ac:dyDescent="0.25">
      <c r="A1481" s="25" t="s">
        <v>2615</v>
      </c>
      <c r="B1481" s="26"/>
    </row>
    <row r="1482" spans="1:2" x14ac:dyDescent="0.25">
      <c r="A1482" s="25" t="s">
        <v>2616</v>
      </c>
      <c r="B1482" s="26"/>
    </row>
    <row r="1483" spans="1:2" x14ac:dyDescent="0.25">
      <c r="A1483" s="25" t="s">
        <v>2617</v>
      </c>
      <c r="B1483" s="26"/>
    </row>
    <row r="1484" spans="1:2" x14ac:dyDescent="0.25">
      <c r="A1484" s="25" t="s">
        <v>2618</v>
      </c>
      <c r="B1484" s="26"/>
    </row>
    <row r="1485" spans="1:2" x14ac:dyDescent="0.25">
      <c r="A1485" s="25" t="s">
        <v>2619</v>
      </c>
      <c r="B1485" s="26"/>
    </row>
    <row r="1486" spans="1:2" x14ac:dyDescent="0.25">
      <c r="A1486" s="25" t="s">
        <v>2620</v>
      </c>
      <c r="B1486" s="26"/>
    </row>
    <row r="1487" spans="1:2" x14ac:dyDescent="0.25">
      <c r="A1487" s="25" t="s">
        <v>2621</v>
      </c>
      <c r="B1487" s="26"/>
    </row>
    <row r="1488" spans="1:2" x14ac:dyDescent="0.25">
      <c r="A1488" s="25" t="s">
        <v>2622</v>
      </c>
      <c r="B1488" s="26"/>
    </row>
    <row r="1489" spans="1:2" x14ac:dyDescent="0.25">
      <c r="A1489" s="25" t="s">
        <v>2623</v>
      </c>
      <c r="B1489" s="26"/>
    </row>
    <row r="1490" spans="1:2" x14ac:dyDescent="0.25">
      <c r="A1490" s="25" t="s">
        <v>2624</v>
      </c>
      <c r="B1490" s="26"/>
    </row>
    <row r="1491" spans="1:2" x14ac:dyDescent="0.25">
      <c r="A1491" s="25" t="s">
        <v>2625</v>
      </c>
      <c r="B1491" s="26"/>
    </row>
    <row r="1492" spans="1:2" x14ac:dyDescent="0.25">
      <c r="A1492" s="25" t="s">
        <v>2626</v>
      </c>
      <c r="B1492" s="26"/>
    </row>
    <row r="1493" spans="1:2" x14ac:dyDescent="0.25">
      <c r="A1493" s="25" t="s">
        <v>2627</v>
      </c>
      <c r="B1493" s="26"/>
    </row>
    <row r="1494" spans="1:2" x14ac:dyDescent="0.25">
      <c r="A1494" s="25" t="s">
        <v>2628</v>
      </c>
      <c r="B1494" s="26"/>
    </row>
    <row r="1495" spans="1:2" x14ac:dyDescent="0.25">
      <c r="A1495" s="25" t="s">
        <v>2629</v>
      </c>
      <c r="B1495" s="26"/>
    </row>
    <row r="1496" spans="1:2" x14ac:dyDescent="0.25">
      <c r="A1496" s="25" t="s">
        <v>2630</v>
      </c>
      <c r="B1496" s="26"/>
    </row>
    <row r="1497" spans="1:2" x14ac:dyDescent="0.25">
      <c r="A1497" s="25" t="s">
        <v>2631</v>
      </c>
      <c r="B1497" s="26"/>
    </row>
    <row r="1498" spans="1:2" x14ac:dyDescent="0.25">
      <c r="A1498" s="25" t="s">
        <v>2632</v>
      </c>
      <c r="B1498" s="26"/>
    </row>
    <row r="1499" spans="1:2" x14ac:dyDescent="0.25">
      <c r="A1499" s="25" t="s">
        <v>2633</v>
      </c>
      <c r="B1499" s="26"/>
    </row>
    <row r="1500" spans="1:2" x14ac:dyDescent="0.25">
      <c r="A1500" s="25" t="s">
        <v>2634</v>
      </c>
      <c r="B1500" s="26"/>
    </row>
    <row r="1501" spans="1:2" x14ac:dyDescent="0.25">
      <c r="A1501" s="25" t="s">
        <v>2635</v>
      </c>
      <c r="B1501" s="26"/>
    </row>
    <row r="1502" spans="1:2" x14ac:dyDescent="0.25">
      <c r="A1502" s="25" t="s">
        <v>2636</v>
      </c>
      <c r="B1502" s="26"/>
    </row>
    <row r="1503" spans="1:2" x14ac:dyDescent="0.25">
      <c r="A1503" s="25" t="s">
        <v>2637</v>
      </c>
      <c r="B1503" s="26"/>
    </row>
    <row r="1504" spans="1:2" x14ac:dyDescent="0.25">
      <c r="A1504" s="25" t="s">
        <v>2638</v>
      </c>
      <c r="B1504" s="26"/>
    </row>
    <row r="1505" spans="1:2" x14ac:dyDescent="0.25">
      <c r="A1505" s="25" t="s">
        <v>2639</v>
      </c>
      <c r="B1505" s="26"/>
    </row>
    <row r="1506" spans="1:2" x14ac:dyDescent="0.25">
      <c r="A1506" s="25" t="s">
        <v>2640</v>
      </c>
      <c r="B1506" s="26"/>
    </row>
    <row r="1507" spans="1:2" x14ac:dyDescent="0.25">
      <c r="A1507" s="25" t="s">
        <v>2641</v>
      </c>
      <c r="B1507" s="26"/>
    </row>
    <row r="1508" spans="1:2" x14ac:dyDescent="0.25">
      <c r="A1508" s="25" t="s">
        <v>2642</v>
      </c>
      <c r="B1508" s="26"/>
    </row>
    <row r="1509" spans="1:2" x14ac:dyDescent="0.25">
      <c r="A1509" s="25" t="s">
        <v>2643</v>
      </c>
      <c r="B1509" s="26"/>
    </row>
    <row r="1510" spans="1:2" x14ac:dyDescent="0.25">
      <c r="A1510" s="25" t="s">
        <v>2644</v>
      </c>
      <c r="B1510" s="26"/>
    </row>
    <row r="1511" spans="1:2" x14ac:dyDescent="0.25">
      <c r="A1511" s="25" t="s">
        <v>2645</v>
      </c>
      <c r="B1511" s="26"/>
    </row>
    <row r="1512" spans="1:2" x14ac:dyDescent="0.25">
      <c r="A1512" s="25" t="s">
        <v>2646</v>
      </c>
      <c r="B1512" s="26"/>
    </row>
    <row r="1513" spans="1:2" x14ac:dyDescent="0.25">
      <c r="A1513" s="25" t="s">
        <v>2647</v>
      </c>
      <c r="B1513" s="26"/>
    </row>
    <row r="1514" spans="1:2" x14ac:dyDescent="0.25">
      <c r="A1514" s="25" t="s">
        <v>2648</v>
      </c>
      <c r="B1514" s="26"/>
    </row>
    <row r="1515" spans="1:2" x14ac:dyDescent="0.25">
      <c r="A1515" s="25" t="s">
        <v>2649</v>
      </c>
      <c r="B1515" s="26"/>
    </row>
    <row r="1516" spans="1:2" x14ac:dyDescent="0.25">
      <c r="A1516" s="25" t="s">
        <v>2650</v>
      </c>
      <c r="B1516" s="26"/>
    </row>
    <row r="1517" spans="1:2" x14ac:dyDescent="0.25">
      <c r="A1517" s="25" t="s">
        <v>2651</v>
      </c>
      <c r="B1517" s="26"/>
    </row>
    <row r="1518" spans="1:2" x14ac:dyDescent="0.25">
      <c r="A1518" s="25" t="s">
        <v>2652</v>
      </c>
      <c r="B1518" s="26"/>
    </row>
    <row r="1519" spans="1:2" x14ac:dyDescent="0.25">
      <c r="A1519" s="25" t="s">
        <v>2653</v>
      </c>
      <c r="B1519" s="26"/>
    </row>
    <row r="1520" spans="1:2" x14ac:dyDescent="0.25">
      <c r="A1520" s="25" t="s">
        <v>2654</v>
      </c>
      <c r="B1520" s="26"/>
    </row>
    <row r="1521" spans="1:2" x14ac:dyDescent="0.25">
      <c r="A1521" s="25" t="s">
        <v>2655</v>
      </c>
      <c r="B1521" s="26"/>
    </row>
    <row r="1522" spans="1:2" x14ac:dyDescent="0.25">
      <c r="A1522" s="25" t="s">
        <v>2656</v>
      </c>
      <c r="B1522" s="26"/>
    </row>
    <row r="1523" spans="1:2" x14ac:dyDescent="0.25">
      <c r="A1523" s="25" t="s">
        <v>2657</v>
      </c>
      <c r="B1523" s="26"/>
    </row>
    <row r="1524" spans="1:2" x14ac:dyDescent="0.25">
      <c r="A1524" s="25" t="s">
        <v>2658</v>
      </c>
      <c r="B1524" s="26"/>
    </row>
    <row r="1525" spans="1:2" x14ac:dyDescent="0.25">
      <c r="A1525" s="25" t="s">
        <v>2659</v>
      </c>
      <c r="B1525" s="26"/>
    </row>
    <row r="1526" spans="1:2" x14ac:dyDescent="0.25">
      <c r="A1526" s="25" t="s">
        <v>2660</v>
      </c>
      <c r="B1526" s="26"/>
    </row>
    <row r="1527" spans="1:2" x14ac:dyDescent="0.25">
      <c r="A1527" s="25" t="s">
        <v>2661</v>
      </c>
      <c r="B1527" s="26"/>
    </row>
    <row r="1528" spans="1:2" x14ac:dyDescent="0.25">
      <c r="A1528" s="25" t="s">
        <v>2662</v>
      </c>
      <c r="B1528" s="26"/>
    </row>
    <row r="1529" spans="1:2" x14ac:dyDescent="0.25">
      <c r="A1529" s="25" t="s">
        <v>2663</v>
      </c>
      <c r="B1529" s="26"/>
    </row>
    <row r="1530" spans="1:2" x14ac:dyDescent="0.25">
      <c r="A1530" s="25" t="s">
        <v>2664</v>
      </c>
      <c r="B1530" s="26"/>
    </row>
    <row r="1531" spans="1:2" x14ac:dyDescent="0.25">
      <c r="A1531" s="25" t="s">
        <v>2665</v>
      </c>
      <c r="B1531" s="26"/>
    </row>
    <row r="1532" spans="1:2" x14ac:dyDescent="0.25">
      <c r="A1532" s="25" t="s">
        <v>2666</v>
      </c>
      <c r="B1532" s="26"/>
    </row>
    <row r="1533" spans="1:2" x14ac:dyDescent="0.25">
      <c r="A1533" s="25" t="s">
        <v>2667</v>
      </c>
      <c r="B1533" s="26"/>
    </row>
    <row r="1534" spans="1:2" x14ac:dyDescent="0.25">
      <c r="A1534" s="25" t="s">
        <v>2668</v>
      </c>
      <c r="B1534" s="26"/>
    </row>
    <row r="1535" spans="1:2" x14ac:dyDescent="0.25">
      <c r="A1535" s="25" t="s">
        <v>2669</v>
      </c>
      <c r="B1535" s="26"/>
    </row>
    <row r="1536" spans="1:2" x14ac:dyDescent="0.25">
      <c r="A1536" s="25" t="s">
        <v>2670</v>
      </c>
      <c r="B1536" s="26"/>
    </row>
    <row r="1537" spans="1:2" x14ac:dyDescent="0.25">
      <c r="A1537" s="25" t="s">
        <v>2671</v>
      </c>
      <c r="B1537" s="26"/>
    </row>
    <row r="1538" spans="1:2" x14ac:dyDescent="0.25">
      <c r="A1538" s="25" t="s">
        <v>2672</v>
      </c>
      <c r="B1538" s="26"/>
    </row>
    <row r="1539" spans="1:2" x14ac:dyDescent="0.25">
      <c r="A1539" s="25" t="s">
        <v>2673</v>
      </c>
      <c r="B1539" s="26"/>
    </row>
    <row r="1540" spans="1:2" x14ac:dyDescent="0.25">
      <c r="A1540" s="25" t="s">
        <v>2674</v>
      </c>
      <c r="B1540" s="26"/>
    </row>
    <row r="1541" spans="1:2" x14ac:dyDescent="0.25">
      <c r="A1541" s="25" t="s">
        <v>2675</v>
      </c>
      <c r="B1541" s="26"/>
    </row>
    <row r="1542" spans="1:2" x14ac:dyDescent="0.25">
      <c r="A1542" s="25" t="s">
        <v>2676</v>
      </c>
      <c r="B1542" s="26"/>
    </row>
    <row r="1543" spans="1:2" x14ac:dyDescent="0.25">
      <c r="A1543" s="25" t="s">
        <v>2677</v>
      </c>
      <c r="B1543" s="26"/>
    </row>
    <row r="1544" spans="1:2" x14ac:dyDescent="0.25">
      <c r="A1544" s="25" t="s">
        <v>2678</v>
      </c>
      <c r="B1544" s="26"/>
    </row>
    <row r="1545" spans="1:2" x14ac:dyDescent="0.25">
      <c r="A1545" s="25" t="s">
        <v>2679</v>
      </c>
      <c r="B1545" s="26"/>
    </row>
    <row r="1546" spans="1:2" x14ac:dyDescent="0.25">
      <c r="A1546" s="25" t="s">
        <v>2680</v>
      </c>
      <c r="B1546" s="26"/>
    </row>
    <row r="1547" spans="1:2" x14ac:dyDescent="0.25">
      <c r="A1547" s="25" t="s">
        <v>2681</v>
      </c>
      <c r="B1547" s="26"/>
    </row>
    <row r="1548" spans="1:2" x14ac:dyDescent="0.25">
      <c r="A1548" s="25" t="s">
        <v>2682</v>
      </c>
      <c r="B1548" s="26"/>
    </row>
    <row r="1549" spans="1:2" x14ac:dyDescent="0.25">
      <c r="A1549" s="25" t="s">
        <v>2683</v>
      </c>
      <c r="B1549" s="26"/>
    </row>
    <row r="1550" spans="1:2" x14ac:dyDescent="0.25">
      <c r="A1550" s="25" t="s">
        <v>2684</v>
      </c>
      <c r="B1550" s="26"/>
    </row>
    <row r="1551" spans="1:2" x14ac:dyDescent="0.25">
      <c r="A1551" s="25" t="s">
        <v>2685</v>
      </c>
      <c r="B1551" s="26"/>
    </row>
    <row r="1552" spans="1:2" x14ac:dyDescent="0.25">
      <c r="A1552" s="25" t="s">
        <v>2686</v>
      </c>
      <c r="B1552" s="26"/>
    </row>
    <row r="1553" spans="1:2" x14ac:dyDescent="0.25">
      <c r="A1553" s="25" t="s">
        <v>2687</v>
      </c>
      <c r="B1553" s="26"/>
    </row>
    <row r="1554" spans="1:2" x14ac:dyDescent="0.25">
      <c r="A1554" s="25" t="s">
        <v>2688</v>
      </c>
      <c r="B1554" s="26"/>
    </row>
    <row r="1555" spans="1:2" x14ac:dyDescent="0.25">
      <c r="A1555" s="25" t="s">
        <v>2689</v>
      </c>
      <c r="B1555" s="26"/>
    </row>
    <row r="1556" spans="1:2" x14ac:dyDescent="0.25">
      <c r="A1556" s="25" t="s">
        <v>2690</v>
      </c>
      <c r="B1556" s="26"/>
    </row>
    <row r="1557" spans="1:2" x14ac:dyDescent="0.25">
      <c r="A1557" s="25" t="s">
        <v>2691</v>
      </c>
      <c r="B1557" s="26"/>
    </row>
    <row r="1558" spans="1:2" x14ac:dyDescent="0.25">
      <c r="A1558" s="25" t="s">
        <v>2692</v>
      </c>
      <c r="B1558" s="26"/>
    </row>
    <row r="1559" spans="1:2" x14ac:dyDescent="0.25">
      <c r="A1559" s="25" t="s">
        <v>2693</v>
      </c>
      <c r="B1559" s="26"/>
    </row>
    <row r="1560" spans="1:2" x14ac:dyDescent="0.25">
      <c r="A1560" s="25" t="s">
        <v>2694</v>
      </c>
      <c r="B1560" s="26"/>
    </row>
    <row r="1561" spans="1:2" x14ac:dyDescent="0.25">
      <c r="A1561" s="25" t="s">
        <v>2695</v>
      </c>
      <c r="B1561" s="26"/>
    </row>
    <row r="1562" spans="1:2" x14ac:dyDescent="0.25">
      <c r="A1562" s="25" t="s">
        <v>2696</v>
      </c>
      <c r="B1562" s="26"/>
    </row>
    <row r="1563" spans="1:2" x14ac:dyDescent="0.25">
      <c r="A1563" s="25" t="s">
        <v>2697</v>
      </c>
      <c r="B1563" s="26"/>
    </row>
    <row r="1564" spans="1:2" x14ac:dyDescent="0.25">
      <c r="A1564" s="25" t="s">
        <v>2698</v>
      </c>
      <c r="B1564" s="26"/>
    </row>
    <row r="1565" spans="1:2" x14ac:dyDescent="0.25">
      <c r="A1565" s="25" t="s">
        <v>2699</v>
      </c>
      <c r="B1565" s="26"/>
    </row>
    <row r="1566" spans="1:2" x14ac:dyDescent="0.25">
      <c r="A1566" s="25" t="s">
        <v>2700</v>
      </c>
      <c r="B1566" s="26"/>
    </row>
    <row r="1567" spans="1:2" x14ac:dyDescent="0.25">
      <c r="A1567" s="25" t="s">
        <v>2701</v>
      </c>
      <c r="B1567" s="26"/>
    </row>
    <row r="1568" spans="1:2" x14ac:dyDescent="0.25">
      <c r="A1568" s="25" t="s">
        <v>2702</v>
      </c>
      <c r="B1568" s="26"/>
    </row>
    <row r="1569" spans="1:2" x14ac:dyDescent="0.25">
      <c r="A1569" s="25" t="s">
        <v>2703</v>
      </c>
      <c r="B1569" s="26"/>
    </row>
    <row r="1570" spans="1:2" x14ac:dyDescent="0.25">
      <c r="A1570" s="25" t="s">
        <v>2704</v>
      </c>
      <c r="B1570" s="26"/>
    </row>
    <row r="1571" spans="1:2" x14ac:dyDescent="0.25">
      <c r="A1571" s="25" t="s">
        <v>2705</v>
      </c>
      <c r="B1571" s="26"/>
    </row>
    <row r="1572" spans="1:2" x14ac:dyDescent="0.25">
      <c r="A1572" s="25" t="s">
        <v>2706</v>
      </c>
      <c r="B1572" s="26"/>
    </row>
    <row r="1573" spans="1:2" x14ac:dyDescent="0.25">
      <c r="A1573" s="25" t="s">
        <v>2707</v>
      </c>
      <c r="B1573" s="26"/>
    </row>
    <row r="1574" spans="1:2" x14ac:dyDescent="0.25">
      <c r="A1574" s="25" t="s">
        <v>2708</v>
      </c>
      <c r="B1574" s="26"/>
    </row>
    <row r="1575" spans="1:2" x14ac:dyDescent="0.25">
      <c r="A1575" s="25" t="s">
        <v>2709</v>
      </c>
      <c r="B1575" s="26"/>
    </row>
    <row r="1576" spans="1:2" x14ac:dyDescent="0.25">
      <c r="A1576" s="25" t="s">
        <v>2710</v>
      </c>
      <c r="B1576" s="26"/>
    </row>
    <row r="1577" spans="1:2" x14ac:dyDescent="0.25">
      <c r="A1577" s="25" t="s">
        <v>2711</v>
      </c>
      <c r="B1577" s="26"/>
    </row>
    <row r="1578" spans="1:2" x14ac:dyDescent="0.25">
      <c r="A1578" s="25" t="s">
        <v>2712</v>
      </c>
      <c r="B1578" s="26"/>
    </row>
    <row r="1579" spans="1:2" x14ac:dyDescent="0.25">
      <c r="A1579" s="25" t="s">
        <v>2713</v>
      </c>
      <c r="B1579" s="26"/>
    </row>
    <row r="1580" spans="1:2" x14ac:dyDescent="0.25">
      <c r="A1580" s="25" t="s">
        <v>2714</v>
      </c>
      <c r="B1580" s="26"/>
    </row>
    <row r="1581" spans="1:2" x14ac:dyDescent="0.25">
      <c r="A1581" s="25" t="s">
        <v>2715</v>
      </c>
      <c r="B1581" s="26"/>
    </row>
    <row r="1582" spans="1:2" x14ac:dyDescent="0.25">
      <c r="A1582" s="25" t="s">
        <v>2716</v>
      </c>
      <c r="B1582" s="26"/>
    </row>
    <row r="1583" spans="1:2" x14ac:dyDescent="0.25">
      <c r="A1583" s="25" t="s">
        <v>2717</v>
      </c>
      <c r="B1583" s="26"/>
    </row>
    <row r="1584" spans="1:2" x14ac:dyDescent="0.25">
      <c r="A1584" s="25" t="s">
        <v>2718</v>
      </c>
      <c r="B1584" s="26"/>
    </row>
    <row r="1585" spans="1:2" x14ac:dyDescent="0.25">
      <c r="A1585" s="25" t="s">
        <v>2719</v>
      </c>
      <c r="B1585" s="26"/>
    </row>
    <row r="1586" spans="1:2" x14ac:dyDescent="0.25">
      <c r="A1586" s="25" t="s">
        <v>2720</v>
      </c>
      <c r="B1586" s="26"/>
    </row>
    <row r="1587" spans="1:2" x14ac:dyDescent="0.25">
      <c r="A1587" s="25" t="s">
        <v>2721</v>
      </c>
      <c r="B1587" s="26"/>
    </row>
    <row r="1588" spans="1:2" x14ac:dyDescent="0.25">
      <c r="A1588" s="25" t="s">
        <v>2722</v>
      </c>
      <c r="B1588" s="26"/>
    </row>
    <row r="1589" spans="1:2" x14ac:dyDescent="0.25">
      <c r="A1589" s="25" t="s">
        <v>2723</v>
      </c>
      <c r="B1589" s="26"/>
    </row>
    <row r="1590" spans="1:2" x14ac:dyDescent="0.25">
      <c r="A1590" s="25" t="s">
        <v>2724</v>
      </c>
      <c r="B1590" s="26"/>
    </row>
    <row r="1591" spans="1:2" x14ac:dyDescent="0.25">
      <c r="A1591" s="25" t="s">
        <v>2725</v>
      </c>
      <c r="B1591" s="26"/>
    </row>
    <row r="1592" spans="1:2" x14ac:dyDescent="0.25">
      <c r="A1592" s="25" t="s">
        <v>2726</v>
      </c>
      <c r="B1592" s="26"/>
    </row>
    <row r="1593" spans="1:2" x14ac:dyDescent="0.25">
      <c r="A1593" s="25" t="s">
        <v>2727</v>
      </c>
      <c r="B1593" s="26"/>
    </row>
    <row r="1594" spans="1:2" x14ac:dyDescent="0.25">
      <c r="A1594" s="25" t="s">
        <v>2728</v>
      </c>
      <c r="B1594" s="26"/>
    </row>
    <row r="1595" spans="1:2" x14ac:dyDescent="0.25">
      <c r="A1595" s="25" t="s">
        <v>2729</v>
      </c>
      <c r="B1595" s="26"/>
    </row>
    <row r="1596" spans="1:2" x14ac:dyDescent="0.25">
      <c r="A1596" s="25" t="s">
        <v>2730</v>
      </c>
      <c r="B1596" s="26"/>
    </row>
    <row r="1597" spans="1:2" x14ac:dyDescent="0.25">
      <c r="A1597" s="25" t="s">
        <v>2731</v>
      </c>
      <c r="B1597" s="26"/>
    </row>
    <row r="1598" spans="1:2" x14ac:dyDescent="0.25">
      <c r="A1598" s="25" t="s">
        <v>2732</v>
      </c>
      <c r="B1598" s="26"/>
    </row>
    <row r="1599" spans="1:2" x14ac:dyDescent="0.25">
      <c r="A1599" s="25" t="s">
        <v>2733</v>
      </c>
      <c r="B1599" s="26"/>
    </row>
    <row r="1600" spans="1:2" x14ac:dyDescent="0.25">
      <c r="A1600" s="25" t="s">
        <v>2734</v>
      </c>
      <c r="B1600" s="26"/>
    </row>
    <row r="1601" spans="1:2" x14ac:dyDescent="0.25">
      <c r="A1601" s="25" t="s">
        <v>2735</v>
      </c>
      <c r="B1601" s="26"/>
    </row>
    <row r="1602" spans="1:2" x14ac:dyDescent="0.25">
      <c r="A1602" s="25" t="s">
        <v>2736</v>
      </c>
      <c r="B1602" s="26"/>
    </row>
    <row r="1603" spans="1:2" x14ac:dyDescent="0.25">
      <c r="A1603" s="25" t="s">
        <v>2737</v>
      </c>
      <c r="B1603" s="26"/>
    </row>
    <row r="1604" spans="1:2" x14ac:dyDescent="0.25">
      <c r="A1604" s="25" t="s">
        <v>2738</v>
      </c>
      <c r="B1604" s="26"/>
    </row>
    <row r="1605" spans="1:2" x14ac:dyDescent="0.25">
      <c r="A1605" s="25" t="s">
        <v>2739</v>
      </c>
      <c r="B1605" s="26"/>
    </row>
    <row r="1606" spans="1:2" x14ac:dyDescent="0.25">
      <c r="A1606" s="25" t="s">
        <v>2740</v>
      </c>
      <c r="B1606" s="26"/>
    </row>
    <row r="1607" spans="1:2" x14ac:dyDescent="0.25">
      <c r="A1607" s="25" t="s">
        <v>2741</v>
      </c>
      <c r="B1607" s="26"/>
    </row>
    <row r="1608" spans="1:2" x14ac:dyDescent="0.25">
      <c r="A1608" s="25" t="s">
        <v>2742</v>
      </c>
      <c r="B1608" s="26"/>
    </row>
    <row r="1609" spans="1:2" x14ac:dyDescent="0.25">
      <c r="A1609" s="25" t="s">
        <v>2743</v>
      </c>
      <c r="B1609" s="26"/>
    </row>
    <row r="1610" spans="1:2" x14ac:dyDescent="0.25">
      <c r="A1610" s="25" t="s">
        <v>2744</v>
      </c>
      <c r="B1610" s="26"/>
    </row>
    <row r="1611" spans="1:2" x14ac:dyDescent="0.25">
      <c r="A1611" s="25" t="s">
        <v>2745</v>
      </c>
      <c r="B1611" s="26"/>
    </row>
    <row r="1612" spans="1:2" x14ac:dyDescent="0.25">
      <c r="A1612" s="25" t="s">
        <v>2746</v>
      </c>
      <c r="B1612" s="26"/>
    </row>
    <row r="1613" spans="1:2" x14ac:dyDescent="0.25">
      <c r="A1613" s="25" t="s">
        <v>2747</v>
      </c>
      <c r="B1613" s="26"/>
    </row>
    <row r="1614" spans="1:2" x14ac:dyDescent="0.25">
      <c r="A1614" s="25" t="s">
        <v>2748</v>
      </c>
      <c r="B1614" s="26"/>
    </row>
    <row r="1615" spans="1:2" x14ac:dyDescent="0.25">
      <c r="A1615" s="25" t="s">
        <v>2749</v>
      </c>
      <c r="B1615" s="26"/>
    </row>
    <row r="1616" spans="1:2" x14ac:dyDescent="0.25">
      <c r="A1616" s="25" t="s">
        <v>2750</v>
      </c>
      <c r="B1616" s="26"/>
    </row>
    <row r="1617" spans="1:2" x14ac:dyDescent="0.25">
      <c r="A1617" s="25" t="s">
        <v>2751</v>
      </c>
      <c r="B1617" s="26"/>
    </row>
    <row r="1618" spans="1:2" x14ac:dyDescent="0.25">
      <c r="A1618" s="25" t="s">
        <v>2752</v>
      </c>
      <c r="B1618" s="26"/>
    </row>
    <row r="1619" spans="1:2" x14ac:dyDescent="0.25">
      <c r="A1619" s="25" t="s">
        <v>2753</v>
      </c>
      <c r="B1619" s="26"/>
    </row>
    <row r="1620" spans="1:2" x14ac:dyDescent="0.25">
      <c r="A1620" s="25" t="s">
        <v>2754</v>
      </c>
      <c r="B1620" s="26"/>
    </row>
    <row r="1621" spans="1:2" x14ac:dyDescent="0.25">
      <c r="A1621" s="25" t="s">
        <v>2755</v>
      </c>
      <c r="B1621" s="26"/>
    </row>
    <row r="1622" spans="1:2" x14ac:dyDescent="0.25">
      <c r="A1622" s="25" t="s">
        <v>2756</v>
      </c>
      <c r="B1622" s="26"/>
    </row>
    <row r="1623" spans="1:2" x14ac:dyDescent="0.25">
      <c r="A1623" s="25" t="s">
        <v>2757</v>
      </c>
      <c r="B1623" s="26"/>
    </row>
    <row r="1624" spans="1:2" x14ac:dyDescent="0.25">
      <c r="A1624" s="25" t="s">
        <v>2758</v>
      </c>
      <c r="B1624" s="26"/>
    </row>
    <row r="1625" spans="1:2" x14ac:dyDescent="0.25">
      <c r="A1625" s="25" t="s">
        <v>2759</v>
      </c>
      <c r="B1625" s="26"/>
    </row>
    <row r="1626" spans="1:2" x14ac:dyDescent="0.25">
      <c r="A1626" s="25" t="s">
        <v>2760</v>
      </c>
      <c r="B1626" s="26"/>
    </row>
    <row r="1627" spans="1:2" x14ac:dyDescent="0.25">
      <c r="A1627" s="25" t="s">
        <v>2761</v>
      </c>
      <c r="B1627" s="26"/>
    </row>
    <row r="1628" spans="1:2" x14ac:dyDescent="0.25">
      <c r="A1628" s="25" t="s">
        <v>2762</v>
      </c>
      <c r="B1628" s="26"/>
    </row>
    <row r="1629" spans="1:2" x14ac:dyDescent="0.25">
      <c r="A1629" s="25" t="s">
        <v>2763</v>
      </c>
      <c r="B1629" s="26"/>
    </row>
    <row r="1630" spans="1:2" x14ac:dyDescent="0.25">
      <c r="A1630" s="25" t="s">
        <v>2764</v>
      </c>
      <c r="B1630" s="26"/>
    </row>
    <row r="1631" spans="1:2" x14ac:dyDescent="0.25">
      <c r="A1631" s="25" t="s">
        <v>2765</v>
      </c>
      <c r="B1631" s="26"/>
    </row>
    <row r="1632" spans="1:2" x14ac:dyDescent="0.25">
      <c r="A1632" s="25" t="s">
        <v>2766</v>
      </c>
      <c r="B1632" s="26"/>
    </row>
    <row r="1633" spans="1:2" x14ac:dyDescent="0.25">
      <c r="A1633" s="25" t="s">
        <v>2767</v>
      </c>
      <c r="B1633" s="26"/>
    </row>
    <row r="1634" spans="1:2" x14ac:dyDescent="0.25">
      <c r="A1634" s="25" t="s">
        <v>2768</v>
      </c>
      <c r="B1634" s="26"/>
    </row>
    <row r="1635" spans="1:2" x14ac:dyDescent="0.25">
      <c r="A1635" s="25" t="s">
        <v>2769</v>
      </c>
      <c r="B1635" s="26"/>
    </row>
    <row r="1636" spans="1:2" x14ac:dyDescent="0.25">
      <c r="A1636" s="25" t="s">
        <v>2770</v>
      </c>
      <c r="B1636" s="26"/>
    </row>
    <row r="1637" spans="1:2" x14ac:dyDescent="0.25">
      <c r="A1637" s="25" t="s">
        <v>2771</v>
      </c>
      <c r="B1637" s="26"/>
    </row>
    <row r="1638" spans="1:2" x14ac:dyDescent="0.25">
      <c r="A1638" s="25" t="s">
        <v>2772</v>
      </c>
      <c r="B1638" s="26"/>
    </row>
    <row r="1639" spans="1:2" x14ac:dyDescent="0.25">
      <c r="A1639" s="25" t="s">
        <v>2773</v>
      </c>
      <c r="B1639" s="26"/>
    </row>
    <row r="1640" spans="1:2" x14ac:dyDescent="0.25">
      <c r="A1640" s="25" t="s">
        <v>2774</v>
      </c>
      <c r="B1640" s="26"/>
    </row>
    <row r="1641" spans="1:2" x14ac:dyDescent="0.25">
      <c r="A1641" s="25" t="s">
        <v>2775</v>
      </c>
      <c r="B1641" s="26"/>
    </row>
    <row r="1642" spans="1:2" x14ac:dyDescent="0.25">
      <c r="A1642" s="25" t="s">
        <v>2776</v>
      </c>
      <c r="B1642" s="26"/>
    </row>
    <row r="1643" spans="1:2" x14ac:dyDescent="0.25">
      <c r="A1643" s="25" t="s">
        <v>2777</v>
      </c>
      <c r="B1643" s="26"/>
    </row>
    <row r="1644" spans="1:2" x14ac:dyDescent="0.25">
      <c r="A1644" s="25" t="s">
        <v>2778</v>
      </c>
      <c r="B1644" s="26"/>
    </row>
    <row r="1645" spans="1:2" x14ac:dyDescent="0.25">
      <c r="A1645" s="25" t="s">
        <v>2779</v>
      </c>
      <c r="B1645" s="26"/>
    </row>
    <row r="1646" spans="1:2" x14ac:dyDescent="0.25">
      <c r="A1646" s="25" t="s">
        <v>2780</v>
      </c>
      <c r="B1646" s="26"/>
    </row>
    <row r="1647" spans="1:2" x14ac:dyDescent="0.25">
      <c r="A1647" s="25" t="s">
        <v>2781</v>
      </c>
      <c r="B1647" s="26"/>
    </row>
    <row r="1648" spans="1:2" x14ac:dyDescent="0.25">
      <c r="A1648" s="25" t="s">
        <v>2782</v>
      </c>
      <c r="B1648" s="26"/>
    </row>
    <row r="1649" spans="1:2" x14ac:dyDescent="0.25">
      <c r="A1649" s="25" t="s">
        <v>2783</v>
      </c>
      <c r="B1649" s="26"/>
    </row>
    <row r="1650" spans="1:2" x14ac:dyDescent="0.25">
      <c r="A1650" s="25" t="s">
        <v>2784</v>
      </c>
      <c r="B1650" s="26"/>
    </row>
    <row r="1651" spans="1:2" x14ac:dyDescent="0.25">
      <c r="A1651" s="25" t="s">
        <v>2785</v>
      </c>
      <c r="B1651" s="26"/>
    </row>
    <row r="1652" spans="1:2" x14ac:dyDescent="0.25">
      <c r="A1652" s="25" t="s">
        <v>2786</v>
      </c>
      <c r="B1652" s="26"/>
    </row>
    <row r="1653" spans="1:2" x14ac:dyDescent="0.25">
      <c r="A1653" s="25" t="s">
        <v>2787</v>
      </c>
      <c r="B1653" s="26"/>
    </row>
    <row r="1654" spans="1:2" x14ac:dyDescent="0.25">
      <c r="A1654" s="25" t="s">
        <v>2788</v>
      </c>
      <c r="B1654" s="26"/>
    </row>
    <row r="1655" spans="1:2" x14ac:dyDescent="0.25">
      <c r="A1655" s="25" t="s">
        <v>2789</v>
      </c>
      <c r="B1655" s="26"/>
    </row>
    <row r="1656" spans="1:2" x14ac:dyDescent="0.25">
      <c r="A1656" s="25" t="s">
        <v>2790</v>
      </c>
      <c r="B1656" s="26"/>
    </row>
    <row r="1657" spans="1:2" x14ac:dyDescent="0.25">
      <c r="A1657" s="25" t="s">
        <v>2791</v>
      </c>
      <c r="B1657" s="26"/>
    </row>
    <row r="1658" spans="1:2" x14ac:dyDescent="0.25">
      <c r="A1658" s="25" t="s">
        <v>2792</v>
      </c>
      <c r="B1658" s="26"/>
    </row>
    <row r="1659" spans="1:2" x14ac:dyDescent="0.25">
      <c r="A1659" s="25" t="s">
        <v>2793</v>
      </c>
      <c r="B1659" s="26"/>
    </row>
    <row r="1660" spans="1:2" x14ac:dyDescent="0.25">
      <c r="A1660" s="25" t="s">
        <v>2794</v>
      </c>
      <c r="B1660" s="26"/>
    </row>
    <row r="1661" spans="1:2" x14ac:dyDescent="0.25">
      <c r="A1661" s="25" t="s">
        <v>2795</v>
      </c>
      <c r="B1661" s="26"/>
    </row>
    <row r="1662" spans="1:2" x14ac:dyDescent="0.25">
      <c r="A1662" s="25" t="s">
        <v>2796</v>
      </c>
      <c r="B1662" s="26"/>
    </row>
    <row r="1663" spans="1:2" x14ac:dyDescent="0.25">
      <c r="A1663" s="25" t="s">
        <v>2797</v>
      </c>
      <c r="B1663" s="26"/>
    </row>
    <row r="1664" spans="1:2" x14ac:dyDescent="0.25">
      <c r="A1664" s="25" t="s">
        <v>2798</v>
      </c>
      <c r="B1664" s="26"/>
    </row>
    <row r="1665" spans="1:2" x14ac:dyDescent="0.25">
      <c r="A1665" s="25" t="s">
        <v>2799</v>
      </c>
      <c r="B1665" s="26"/>
    </row>
    <row r="1666" spans="1:2" x14ac:dyDescent="0.25">
      <c r="A1666" s="25" t="s">
        <v>2800</v>
      </c>
      <c r="B1666" s="26"/>
    </row>
    <row r="1667" spans="1:2" x14ac:dyDescent="0.25">
      <c r="A1667" s="25" t="s">
        <v>2801</v>
      </c>
      <c r="B1667" s="26"/>
    </row>
    <row r="1668" spans="1:2" x14ac:dyDescent="0.25">
      <c r="A1668" s="25" t="s">
        <v>2802</v>
      </c>
      <c r="B1668" s="26"/>
    </row>
    <row r="1669" spans="1:2" x14ac:dyDescent="0.25">
      <c r="A1669" s="25" t="s">
        <v>2803</v>
      </c>
      <c r="B1669" s="26"/>
    </row>
    <row r="1670" spans="1:2" x14ac:dyDescent="0.25">
      <c r="A1670" s="25" t="s">
        <v>2804</v>
      </c>
      <c r="B1670" s="26"/>
    </row>
    <row r="1671" spans="1:2" x14ac:dyDescent="0.25">
      <c r="A1671" s="25" t="s">
        <v>2805</v>
      </c>
      <c r="B1671" s="26"/>
    </row>
    <row r="1672" spans="1:2" x14ac:dyDescent="0.25">
      <c r="A1672" s="25" t="s">
        <v>2806</v>
      </c>
      <c r="B1672" s="26"/>
    </row>
    <row r="1673" spans="1:2" x14ac:dyDescent="0.25">
      <c r="A1673" s="25" t="s">
        <v>2807</v>
      </c>
      <c r="B1673" s="26"/>
    </row>
    <row r="1674" spans="1:2" x14ac:dyDescent="0.25">
      <c r="A1674" s="25" t="s">
        <v>2808</v>
      </c>
      <c r="B1674" s="26"/>
    </row>
    <row r="1675" spans="1:2" x14ac:dyDescent="0.25">
      <c r="A1675" s="25" t="s">
        <v>2809</v>
      </c>
      <c r="B1675" s="26"/>
    </row>
    <row r="1676" spans="1:2" x14ac:dyDescent="0.25">
      <c r="A1676" s="25" t="s">
        <v>2810</v>
      </c>
      <c r="B1676" s="26"/>
    </row>
    <row r="1677" spans="1:2" x14ac:dyDescent="0.25">
      <c r="A1677" s="25" t="s">
        <v>2811</v>
      </c>
      <c r="B1677" s="26"/>
    </row>
    <row r="1678" spans="1:2" x14ac:dyDescent="0.25">
      <c r="A1678" s="25" t="s">
        <v>2812</v>
      </c>
      <c r="B1678" s="26"/>
    </row>
    <row r="1679" spans="1:2" x14ac:dyDescent="0.25">
      <c r="A1679" s="25" t="s">
        <v>2813</v>
      </c>
      <c r="B1679" s="26"/>
    </row>
    <row r="1680" spans="1:2" x14ac:dyDescent="0.25">
      <c r="A1680" s="25" t="s">
        <v>2814</v>
      </c>
      <c r="B1680" s="26"/>
    </row>
    <row r="1681" spans="1:2" x14ac:dyDescent="0.25">
      <c r="A1681" s="25" t="s">
        <v>2815</v>
      </c>
      <c r="B1681" s="26"/>
    </row>
    <row r="1682" spans="1:2" x14ac:dyDescent="0.25">
      <c r="A1682" s="25" t="s">
        <v>2816</v>
      </c>
      <c r="B1682" s="26"/>
    </row>
    <row r="1683" spans="1:2" x14ac:dyDescent="0.25">
      <c r="A1683" s="25" t="s">
        <v>2817</v>
      </c>
      <c r="B1683" s="26"/>
    </row>
    <row r="1684" spans="1:2" x14ac:dyDescent="0.25">
      <c r="A1684" s="25" t="s">
        <v>2818</v>
      </c>
      <c r="B1684" s="26"/>
    </row>
    <row r="1685" spans="1:2" x14ac:dyDescent="0.25">
      <c r="A1685" s="25" t="s">
        <v>2819</v>
      </c>
      <c r="B1685" s="26"/>
    </row>
    <row r="1686" spans="1:2" x14ac:dyDescent="0.25">
      <c r="A1686" s="25" t="s">
        <v>2820</v>
      </c>
      <c r="B1686" s="26"/>
    </row>
    <row r="1687" spans="1:2" x14ac:dyDescent="0.25">
      <c r="A1687" s="25" t="s">
        <v>2821</v>
      </c>
      <c r="B1687" s="26"/>
    </row>
    <row r="1688" spans="1:2" x14ac:dyDescent="0.25">
      <c r="A1688" s="25" t="s">
        <v>2822</v>
      </c>
      <c r="B1688" s="26"/>
    </row>
    <row r="1689" spans="1:2" x14ac:dyDescent="0.25">
      <c r="A1689" s="25" t="s">
        <v>2823</v>
      </c>
      <c r="B1689" s="26"/>
    </row>
    <row r="1690" spans="1:2" x14ac:dyDescent="0.25">
      <c r="A1690" s="25" t="s">
        <v>2824</v>
      </c>
      <c r="B1690" s="26"/>
    </row>
    <row r="1691" spans="1:2" x14ac:dyDescent="0.25">
      <c r="A1691" s="25" t="s">
        <v>2825</v>
      </c>
      <c r="B1691" s="26"/>
    </row>
    <row r="1692" spans="1:2" x14ac:dyDescent="0.25">
      <c r="A1692" s="25" t="s">
        <v>2826</v>
      </c>
      <c r="B1692" s="26"/>
    </row>
    <row r="1693" spans="1:2" x14ac:dyDescent="0.25">
      <c r="A1693" s="25" t="s">
        <v>2827</v>
      </c>
      <c r="B1693" s="26"/>
    </row>
    <row r="1694" spans="1:2" x14ac:dyDescent="0.25">
      <c r="A1694" s="25" t="s">
        <v>2828</v>
      </c>
      <c r="B1694" s="26"/>
    </row>
    <row r="1695" spans="1:2" x14ac:dyDescent="0.25">
      <c r="A1695" s="25" t="s">
        <v>2829</v>
      </c>
      <c r="B1695" s="26"/>
    </row>
    <row r="1696" spans="1:2" x14ac:dyDescent="0.25">
      <c r="A1696" s="25" t="s">
        <v>2830</v>
      </c>
      <c r="B1696" s="26"/>
    </row>
    <row r="1697" spans="1:2" x14ac:dyDescent="0.25">
      <c r="A1697" s="25" t="s">
        <v>2831</v>
      </c>
      <c r="B1697" s="26"/>
    </row>
    <row r="1698" spans="1:2" x14ac:dyDescent="0.25">
      <c r="A1698" s="25" t="s">
        <v>2832</v>
      </c>
      <c r="B1698" s="26"/>
    </row>
    <row r="1699" spans="1:2" x14ac:dyDescent="0.25">
      <c r="A1699" s="25" t="s">
        <v>2833</v>
      </c>
      <c r="B1699" s="26"/>
    </row>
    <row r="1700" spans="1:2" x14ac:dyDescent="0.25">
      <c r="A1700" s="25" t="s">
        <v>2834</v>
      </c>
      <c r="B1700" s="26"/>
    </row>
    <row r="1701" spans="1:2" x14ac:dyDescent="0.25">
      <c r="A1701" s="25" t="s">
        <v>2835</v>
      </c>
      <c r="B1701" s="26"/>
    </row>
    <row r="1702" spans="1:2" x14ac:dyDescent="0.25">
      <c r="A1702" s="25" t="s">
        <v>2836</v>
      </c>
      <c r="B1702" s="26"/>
    </row>
    <row r="1703" spans="1:2" x14ac:dyDescent="0.25">
      <c r="A1703" s="25" t="s">
        <v>2837</v>
      </c>
      <c r="B1703" s="26"/>
    </row>
    <row r="1704" spans="1:2" x14ac:dyDescent="0.25">
      <c r="A1704" s="25" t="s">
        <v>2838</v>
      </c>
      <c r="B1704" s="26"/>
    </row>
    <row r="1705" spans="1:2" x14ac:dyDescent="0.25">
      <c r="A1705" s="25" t="s">
        <v>2839</v>
      </c>
      <c r="B1705" s="26"/>
    </row>
    <row r="1706" spans="1:2" x14ac:dyDescent="0.25">
      <c r="A1706" s="25" t="s">
        <v>2840</v>
      </c>
      <c r="B1706" s="26"/>
    </row>
    <row r="1707" spans="1:2" x14ac:dyDescent="0.25">
      <c r="A1707" s="25" t="s">
        <v>2841</v>
      </c>
      <c r="B1707" s="26"/>
    </row>
    <row r="1708" spans="1:2" x14ac:dyDescent="0.25">
      <c r="A1708" s="25" t="s">
        <v>2842</v>
      </c>
      <c r="B1708" s="26"/>
    </row>
    <row r="1709" spans="1:2" x14ac:dyDescent="0.25">
      <c r="A1709" s="25" t="s">
        <v>2843</v>
      </c>
      <c r="B1709" s="26"/>
    </row>
    <row r="1710" spans="1:2" x14ac:dyDescent="0.25">
      <c r="A1710" s="25" t="s">
        <v>2844</v>
      </c>
      <c r="B1710" s="26"/>
    </row>
    <row r="1711" spans="1:2" x14ac:dyDescent="0.25">
      <c r="A1711" s="25" t="s">
        <v>2845</v>
      </c>
      <c r="B1711" s="26"/>
    </row>
    <row r="1712" spans="1:2" x14ac:dyDescent="0.25">
      <c r="A1712" s="25" t="s">
        <v>2846</v>
      </c>
      <c r="B1712" s="26"/>
    </row>
    <row r="1713" spans="1:2" x14ac:dyDescent="0.25">
      <c r="A1713" s="25" t="s">
        <v>2847</v>
      </c>
      <c r="B1713" s="26"/>
    </row>
    <row r="1714" spans="1:2" x14ac:dyDescent="0.25">
      <c r="A1714" s="25" t="s">
        <v>2848</v>
      </c>
      <c r="B1714" s="26"/>
    </row>
    <row r="1715" spans="1:2" x14ac:dyDescent="0.25">
      <c r="A1715" s="25" t="s">
        <v>2849</v>
      </c>
      <c r="B1715" s="26"/>
    </row>
    <row r="1716" spans="1:2" x14ac:dyDescent="0.25">
      <c r="A1716" s="25" t="s">
        <v>2850</v>
      </c>
      <c r="B1716" s="26"/>
    </row>
    <row r="1717" spans="1:2" x14ac:dyDescent="0.25">
      <c r="A1717" s="25" t="s">
        <v>2851</v>
      </c>
      <c r="B1717" s="26"/>
    </row>
    <row r="1718" spans="1:2" x14ac:dyDescent="0.25">
      <c r="A1718" s="25" t="s">
        <v>2852</v>
      </c>
      <c r="B1718" s="26"/>
    </row>
    <row r="1719" spans="1:2" x14ac:dyDescent="0.25">
      <c r="A1719" s="25" t="s">
        <v>2853</v>
      </c>
      <c r="B1719" s="26"/>
    </row>
    <row r="1720" spans="1:2" x14ac:dyDescent="0.25">
      <c r="A1720" s="25" t="s">
        <v>2854</v>
      </c>
      <c r="B1720" s="26"/>
    </row>
    <row r="1721" spans="1:2" x14ac:dyDescent="0.25">
      <c r="A1721" s="25" t="s">
        <v>2855</v>
      </c>
      <c r="B1721" s="26"/>
    </row>
    <row r="1722" spans="1:2" x14ac:dyDescent="0.25">
      <c r="A1722" s="25" t="s">
        <v>2856</v>
      </c>
      <c r="B1722" s="26"/>
    </row>
    <row r="1723" spans="1:2" x14ac:dyDescent="0.25">
      <c r="A1723" s="25" t="s">
        <v>2857</v>
      </c>
      <c r="B1723" s="26"/>
    </row>
    <row r="1724" spans="1:2" x14ac:dyDescent="0.25">
      <c r="A1724" s="25" t="s">
        <v>2858</v>
      </c>
      <c r="B1724" s="26"/>
    </row>
    <row r="1725" spans="1:2" x14ac:dyDescent="0.25">
      <c r="A1725" s="25" t="s">
        <v>2859</v>
      </c>
      <c r="B1725" s="26"/>
    </row>
    <row r="1726" spans="1:2" x14ac:dyDescent="0.25">
      <c r="A1726" s="25" t="s">
        <v>2860</v>
      </c>
      <c r="B1726" s="26"/>
    </row>
    <row r="1727" spans="1:2" x14ac:dyDescent="0.25">
      <c r="A1727" s="25" t="s">
        <v>2861</v>
      </c>
      <c r="B1727" s="26"/>
    </row>
    <row r="1728" spans="1:2" x14ac:dyDescent="0.25">
      <c r="A1728" s="25" t="s">
        <v>2862</v>
      </c>
      <c r="B1728" s="26"/>
    </row>
    <row r="1729" spans="1:2" x14ac:dyDescent="0.25">
      <c r="A1729" s="25" t="s">
        <v>2863</v>
      </c>
      <c r="B1729" s="26"/>
    </row>
    <row r="1730" spans="1:2" x14ac:dyDescent="0.25">
      <c r="A1730" s="25" t="s">
        <v>2864</v>
      </c>
      <c r="B1730" s="26"/>
    </row>
    <row r="1731" spans="1:2" x14ac:dyDescent="0.25">
      <c r="A1731" s="25" t="s">
        <v>2865</v>
      </c>
      <c r="B1731" s="26"/>
    </row>
    <row r="1732" spans="1:2" x14ac:dyDescent="0.25">
      <c r="A1732" s="25" t="s">
        <v>2866</v>
      </c>
      <c r="B1732" s="26"/>
    </row>
    <row r="1733" spans="1:2" x14ac:dyDescent="0.25">
      <c r="A1733" s="25" t="s">
        <v>2867</v>
      </c>
      <c r="B1733" s="26"/>
    </row>
    <row r="1734" spans="1:2" x14ac:dyDescent="0.25">
      <c r="A1734" s="25" t="s">
        <v>2868</v>
      </c>
      <c r="B1734" s="26"/>
    </row>
    <row r="1735" spans="1:2" x14ac:dyDescent="0.25">
      <c r="A1735" s="25" t="s">
        <v>2869</v>
      </c>
      <c r="B1735" s="26"/>
    </row>
    <row r="1736" spans="1:2" x14ac:dyDescent="0.25">
      <c r="A1736" s="25" t="s">
        <v>2870</v>
      </c>
      <c r="B1736" s="26"/>
    </row>
    <row r="1737" spans="1:2" x14ac:dyDescent="0.25">
      <c r="A1737" s="25" t="s">
        <v>2871</v>
      </c>
      <c r="B1737" s="26"/>
    </row>
    <row r="1738" spans="1:2" x14ac:dyDescent="0.25">
      <c r="A1738" s="25" t="s">
        <v>2872</v>
      </c>
      <c r="B1738" s="26"/>
    </row>
    <row r="1739" spans="1:2" x14ac:dyDescent="0.25">
      <c r="A1739" s="25" t="s">
        <v>2873</v>
      </c>
      <c r="B1739" s="26"/>
    </row>
    <row r="1740" spans="1:2" x14ac:dyDescent="0.25">
      <c r="A1740" s="25" t="s">
        <v>2874</v>
      </c>
      <c r="B1740" s="26"/>
    </row>
    <row r="1741" spans="1:2" x14ac:dyDescent="0.25">
      <c r="A1741" s="25" t="s">
        <v>2875</v>
      </c>
      <c r="B1741" s="26"/>
    </row>
    <row r="1742" spans="1:2" x14ac:dyDescent="0.25">
      <c r="A1742" s="25" t="s">
        <v>2876</v>
      </c>
      <c r="B1742" s="26"/>
    </row>
    <row r="1743" spans="1:2" x14ac:dyDescent="0.25">
      <c r="A1743" s="25" t="s">
        <v>2877</v>
      </c>
      <c r="B1743" s="26"/>
    </row>
    <row r="1744" spans="1:2" x14ac:dyDescent="0.25">
      <c r="A1744" s="25" t="s">
        <v>2878</v>
      </c>
      <c r="B1744" s="26"/>
    </row>
    <row r="1745" spans="1:2" x14ac:dyDescent="0.25">
      <c r="A1745" s="25" t="s">
        <v>2879</v>
      </c>
      <c r="B1745" s="26"/>
    </row>
    <row r="1746" spans="1:2" x14ac:dyDescent="0.25">
      <c r="A1746" s="25" t="s">
        <v>2880</v>
      </c>
      <c r="B1746" s="26"/>
    </row>
    <row r="1747" spans="1:2" x14ac:dyDescent="0.25">
      <c r="A1747" s="25" t="s">
        <v>2881</v>
      </c>
      <c r="B1747" s="26"/>
    </row>
    <row r="1748" spans="1:2" x14ac:dyDescent="0.25">
      <c r="A1748" s="25" t="s">
        <v>2882</v>
      </c>
      <c r="B1748" s="26"/>
    </row>
    <row r="1749" spans="1:2" x14ac:dyDescent="0.25">
      <c r="A1749" s="25" t="s">
        <v>2883</v>
      </c>
      <c r="B1749" s="26"/>
    </row>
    <row r="1750" spans="1:2" x14ac:dyDescent="0.25">
      <c r="A1750" s="25" t="s">
        <v>2884</v>
      </c>
      <c r="B1750" s="26"/>
    </row>
    <row r="1751" spans="1:2" x14ac:dyDescent="0.25">
      <c r="A1751" s="25" t="s">
        <v>2885</v>
      </c>
      <c r="B1751" s="26"/>
    </row>
    <row r="1752" spans="1:2" x14ac:dyDescent="0.25">
      <c r="A1752" s="25" t="s">
        <v>2886</v>
      </c>
      <c r="B1752" s="26"/>
    </row>
    <row r="1753" spans="1:2" x14ac:dyDescent="0.25">
      <c r="A1753" s="25" t="s">
        <v>2887</v>
      </c>
      <c r="B1753" s="26"/>
    </row>
    <row r="1754" spans="1:2" x14ac:dyDescent="0.25">
      <c r="A1754" s="25" t="s">
        <v>2888</v>
      </c>
      <c r="B1754" s="26"/>
    </row>
    <row r="1755" spans="1:2" x14ac:dyDescent="0.25">
      <c r="A1755" s="25" t="s">
        <v>2889</v>
      </c>
      <c r="B1755" s="26"/>
    </row>
    <row r="1756" spans="1:2" x14ac:dyDescent="0.25">
      <c r="A1756" s="25" t="s">
        <v>2890</v>
      </c>
      <c r="B1756" s="26"/>
    </row>
    <row r="1757" spans="1:2" x14ac:dyDescent="0.25">
      <c r="A1757" s="25" t="s">
        <v>2891</v>
      </c>
      <c r="B1757" s="26"/>
    </row>
    <row r="1758" spans="1:2" x14ac:dyDescent="0.25">
      <c r="A1758" s="25" t="s">
        <v>2892</v>
      </c>
      <c r="B1758" s="26"/>
    </row>
    <row r="1759" spans="1:2" x14ac:dyDescent="0.25">
      <c r="A1759" s="25" t="s">
        <v>2893</v>
      </c>
      <c r="B1759" s="26"/>
    </row>
    <row r="1760" spans="1:2" x14ac:dyDescent="0.25">
      <c r="A1760" s="25" t="s">
        <v>2894</v>
      </c>
      <c r="B1760" s="26"/>
    </row>
    <row r="1761" spans="1:2" x14ac:dyDescent="0.25">
      <c r="A1761" s="25" t="s">
        <v>2895</v>
      </c>
      <c r="B1761" s="26"/>
    </row>
    <row r="1762" spans="1:2" x14ac:dyDescent="0.25">
      <c r="A1762" s="25" t="s">
        <v>2896</v>
      </c>
      <c r="B1762" s="26"/>
    </row>
    <row r="1763" spans="1:2" x14ac:dyDescent="0.25">
      <c r="A1763" s="25" t="s">
        <v>2897</v>
      </c>
      <c r="B1763" s="26"/>
    </row>
    <row r="1764" spans="1:2" x14ac:dyDescent="0.25">
      <c r="A1764" s="25" t="s">
        <v>2898</v>
      </c>
      <c r="B1764" s="26"/>
    </row>
    <row r="1765" spans="1:2" x14ac:dyDescent="0.25">
      <c r="A1765" s="25" t="s">
        <v>2899</v>
      </c>
      <c r="B1765" s="26"/>
    </row>
    <row r="1766" spans="1:2" x14ac:dyDescent="0.25">
      <c r="A1766" s="25" t="s">
        <v>2900</v>
      </c>
      <c r="B1766" s="26"/>
    </row>
    <row r="1767" spans="1:2" x14ac:dyDescent="0.25">
      <c r="A1767" s="25" t="s">
        <v>2901</v>
      </c>
      <c r="B1767" s="26"/>
    </row>
    <row r="1768" spans="1:2" x14ac:dyDescent="0.25">
      <c r="A1768" s="25" t="s">
        <v>2902</v>
      </c>
      <c r="B1768" s="26"/>
    </row>
    <row r="1769" spans="1:2" x14ac:dyDescent="0.25">
      <c r="A1769" s="25" t="s">
        <v>2903</v>
      </c>
      <c r="B1769" s="26"/>
    </row>
    <row r="1770" spans="1:2" x14ac:dyDescent="0.25">
      <c r="A1770" s="25" t="s">
        <v>2904</v>
      </c>
      <c r="B1770" s="26"/>
    </row>
    <row r="1771" spans="1:2" x14ac:dyDescent="0.25">
      <c r="A1771" s="25" t="s">
        <v>2905</v>
      </c>
      <c r="B1771" s="26"/>
    </row>
    <row r="1772" spans="1:2" x14ac:dyDescent="0.25">
      <c r="A1772" s="25" t="s">
        <v>2906</v>
      </c>
      <c r="B1772" s="26"/>
    </row>
    <row r="1773" spans="1:2" x14ac:dyDescent="0.25">
      <c r="A1773" s="25" t="s">
        <v>2907</v>
      </c>
      <c r="B1773" s="26"/>
    </row>
    <row r="1774" spans="1:2" x14ac:dyDescent="0.25">
      <c r="A1774" s="25" t="s">
        <v>2908</v>
      </c>
      <c r="B1774" s="26"/>
    </row>
    <row r="1775" spans="1:2" x14ac:dyDescent="0.25">
      <c r="A1775" s="25" t="s">
        <v>2909</v>
      </c>
      <c r="B1775" s="26"/>
    </row>
    <row r="1776" spans="1:2" x14ac:dyDescent="0.25">
      <c r="A1776" s="25" t="s">
        <v>2910</v>
      </c>
      <c r="B1776" s="26"/>
    </row>
    <row r="1777" spans="1:2" x14ac:dyDescent="0.25">
      <c r="A1777" s="25" t="s">
        <v>2911</v>
      </c>
      <c r="B1777" s="26"/>
    </row>
    <row r="1778" spans="1:2" x14ac:dyDescent="0.25">
      <c r="A1778" s="25" t="s">
        <v>2912</v>
      </c>
      <c r="B1778" s="26"/>
    </row>
    <row r="1779" spans="1:2" x14ac:dyDescent="0.25">
      <c r="A1779" s="25" t="s">
        <v>2913</v>
      </c>
      <c r="B1779" s="26"/>
    </row>
    <row r="1780" spans="1:2" x14ac:dyDescent="0.25">
      <c r="A1780" s="25" t="s">
        <v>2914</v>
      </c>
      <c r="B1780" s="26"/>
    </row>
    <row r="1781" spans="1:2" x14ac:dyDescent="0.25">
      <c r="A1781" s="25" t="s">
        <v>2915</v>
      </c>
      <c r="B1781" s="26"/>
    </row>
    <row r="1782" spans="1:2" x14ac:dyDescent="0.25">
      <c r="A1782" s="25" t="s">
        <v>2916</v>
      </c>
      <c r="B1782" s="26"/>
    </row>
    <row r="1783" spans="1:2" x14ac:dyDescent="0.25">
      <c r="A1783" s="25" t="s">
        <v>2917</v>
      </c>
      <c r="B1783" s="26"/>
    </row>
    <row r="1784" spans="1:2" x14ac:dyDescent="0.25">
      <c r="A1784" s="25" t="s">
        <v>2918</v>
      </c>
      <c r="B1784" s="26"/>
    </row>
    <row r="1785" spans="1:2" x14ac:dyDescent="0.25">
      <c r="A1785" s="25" t="s">
        <v>2919</v>
      </c>
      <c r="B1785" s="26"/>
    </row>
    <row r="1786" spans="1:2" x14ac:dyDescent="0.25">
      <c r="A1786" s="25" t="s">
        <v>2920</v>
      </c>
      <c r="B1786" s="26"/>
    </row>
    <row r="1787" spans="1:2" x14ac:dyDescent="0.25">
      <c r="A1787" s="25" t="s">
        <v>2921</v>
      </c>
      <c r="B1787" s="26"/>
    </row>
    <row r="1788" spans="1:2" x14ac:dyDescent="0.25">
      <c r="A1788" s="25" t="s">
        <v>2922</v>
      </c>
      <c r="B1788" s="26"/>
    </row>
    <row r="1789" spans="1:2" x14ac:dyDescent="0.25">
      <c r="A1789" s="25" t="s">
        <v>2923</v>
      </c>
      <c r="B1789" s="26"/>
    </row>
    <row r="1790" spans="1:2" x14ac:dyDescent="0.25">
      <c r="A1790" s="25" t="s">
        <v>2924</v>
      </c>
      <c r="B1790" s="26"/>
    </row>
    <row r="1791" spans="1:2" x14ac:dyDescent="0.25">
      <c r="A1791" s="25" t="s">
        <v>2925</v>
      </c>
      <c r="B1791" s="26"/>
    </row>
    <row r="1792" spans="1:2" x14ac:dyDescent="0.25">
      <c r="A1792" s="25" t="s">
        <v>2926</v>
      </c>
      <c r="B1792" s="26"/>
    </row>
    <row r="1793" spans="1:2" x14ac:dyDescent="0.25">
      <c r="A1793" s="25" t="s">
        <v>2927</v>
      </c>
      <c r="B1793" s="26"/>
    </row>
    <row r="1794" spans="1:2" x14ac:dyDescent="0.25">
      <c r="A1794" s="25" t="s">
        <v>2928</v>
      </c>
      <c r="B1794" s="26"/>
    </row>
    <row r="1795" spans="1:2" x14ac:dyDescent="0.25">
      <c r="A1795" s="25" t="s">
        <v>2929</v>
      </c>
      <c r="B1795" s="26"/>
    </row>
    <row r="1796" spans="1:2" x14ac:dyDescent="0.25">
      <c r="A1796" s="25" t="s">
        <v>2930</v>
      </c>
      <c r="B1796" s="26"/>
    </row>
    <row r="1797" spans="1:2" x14ac:dyDescent="0.25">
      <c r="A1797" s="25" t="s">
        <v>2931</v>
      </c>
      <c r="B1797" s="26"/>
    </row>
    <row r="1798" spans="1:2" x14ac:dyDescent="0.25">
      <c r="A1798" s="25" t="s">
        <v>2932</v>
      </c>
      <c r="B1798" s="26"/>
    </row>
    <row r="1799" spans="1:2" x14ac:dyDescent="0.25">
      <c r="A1799" s="25" t="s">
        <v>2933</v>
      </c>
      <c r="B1799" s="26"/>
    </row>
    <row r="1800" spans="1:2" x14ac:dyDescent="0.25">
      <c r="A1800" s="25" t="s">
        <v>2934</v>
      </c>
      <c r="B1800" s="26"/>
    </row>
    <row r="1801" spans="1:2" x14ac:dyDescent="0.25">
      <c r="A1801" s="25" t="s">
        <v>2935</v>
      </c>
      <c r="B1801" s="26"/>
    </row>
    <row r="1802" spans="1:2" x14ac:dyDescent="0.25">
      <c r="A1802" s="25" t="s">
        <v>2936</v>
      </c>
      <c r="B1802" s="26"/>
    </row>
    <row r="1803" spans="1:2" x14ac:dyDescent="0.25">
      <c r="A1803" s="25" t="s">
        <v>2937</v>
      </c>
      <c r="B1803" s="26"/>
    </row>
    <row r="1804" spans="1:2" x14ac:dyDescent="0.25">
      <c r="A1804" s="25" t="s">
        <v>2938</v>
      </c>
      <c r="B1804" s="26"/>
    </row>
    <row r="1805" spans="1:2" x14ac:dyDescent="0.25">
      <c r="A1805" s="25" t="s">
        <v>2939</v>
      </c>
      <c r="B1805" s="26"/>
    </row>
    <row r="1806" spans="1:2" x14ac:dyDescent="0.25">
      <c r="A1806" s="25" t="s">
        <v>2940</v>
      </c>
      <c r="B1806" s="26"/>
    </row>
    <row r="1807" spans="1:2" x14ac:dyDescent="0.25">
      <c r="A1807" s="25" t="s">
        <v>2941</v>
      </c>
      <c r="B1807" s="26"/>
    </row>
    <row r="1808" spans="1:2" x14ac:dyDescent="0.25">
      <c r="A1808" s="25" t="s">
        <v>2942</v>
      </c>
      <c r="B1808" s="26"/>
    </row>
    <row r="1809" spans="1:2" x14ac:dyDescent="0.25">
      <c r="A1809" s="25" t="s">
        <v>2943</v>
      </c>
      <c r="B1809" s="26"/>
    </row>
    <row r="1810" spans="1:2" x14ac:dyDescent="0.25">
      <c r="A1810" s="25" t="s">
        <v>2944</v>
      </c>
      <c r="B1810" s="26"/>
    </row>
    <row r="1811" spans="1:2" x14ac:dyDescent="0.25">
      <c r="A1811" s="25" t="s">
        <v>2945</v>
      </c>
      <c r="B1811" s="26"/>
    </row>
    <row r="1812" spans="1:2" x14ac:dyDescent="0.25">
      <c r="A1812" s="25" t="s">
        <v>2946</v>
      </c>
      <c r="B1812" s="26"/>
    </row>
    <row r="1813" spans="1:2" x14ac:dyDescent="0.25">
      <c r="A1813" s="25" t="s">
        <v>2947</v>
      </c>
      <c r="B1813" s="26"/>
    </row>
    <row r="1814" spans="1:2" x14ac:dyDescent="0.25">
      <c r="A1814" s="25" t="s">
        <v>2948</v>
      </c>
      <c r="B1814" s="26"/>
    </row>
    <row r="1815" spans="1:2" x14ac:dyDescent="0.25">
      <c r="A1815" s="25" t="s">
        <v>2949</v>
      </c>
      <c r="B1815" s="26"/>
    </row>
    <row r="1816" spans="1:2" x14ac:dyDescent="0.25">
      <c r="A1816" s="25" t="s">
        <v>2950</v>
      </c>
      <c r="B1816" s="26"/>
    </row>
    <row r="1817" spans="1:2" x14ac:dyDescent="0.25">
      <c r="A1817" s="25" t="s">
        <v>2951</v>
      </c>
      <c r="B1817" s="26"/>
    </row>
    <row r="1818" spans="1:2" x14ac:dyDescent="0.25">
      <c r="A1818" s="25" t="s">
        <v>2952</v>
      </c>
      <c r="B1818" s="26"/>
    </row>
    <row r="1819" spans="1:2" x14ac:dyDescent="0.25">
      <c r="A1819" s="25" t="s">
        <v>2953</v>
      </c>
      <c r="B1819" s="26"/>
    </row>
    <row r="1820" spans="1:2" x14ac:dyDescent="0.25">
      <c r="A1820" s="25" t="s">
        <v>2954</v>
      </c>
      <c r="B1820" s="26"/>
    </row>
    <row r="1821" spans="1:2" x14ac:dyDescent="0.25">
      <c r="A1821" s="25" t="s">
        <v>2955</v>
      </c>
      <c r="B1821" s="26"/>
    </row>
    <row r="1822" spans="1:2" x14ac:dyDescent="0.25">
      <c r="A1822" s="25" t="s">
        <v>2956</v>
      </c>
      <c r="B1822" s="26"/>
    </row>
    <row r="1823" spans="1:2" x14ac:dyDescent="0.25">
      <c r="A1823" s="25" t="s">
        <v>2957</v>
      </c>
      <c r="B1823" s="26"/>
    </row>
    <row r="1824" spans="1:2" x14ac:dyDescent="0.25">
      <c r="A1824" s="25" t="s">
        <v>2958</v>
      </c>
      <c r="B1824" s="26"/>
    </row>
    <row r="1825" spans="1:2" x14ac:dyDescent="0.25">
      <c r="A1825" s="25" t="s">
        <v>2959</v>
      </c>
      <c r="B1825" s="26"/>
    </row>
    <row r="1826" spans="1:2" x14ac:dyDescent="0.25">
      <c r="A1826" s="25" t="s">
        <v>2960</v>
      </c>
      <c r="B1826" s="26"/>
    </row>
    <row r="1827" spans="1:2" x14ac:dyDescent="0.25">
      <c r="A1827" s="25" t="s">
        <v>2961</v>
      </c>
      <c r="B1827" s="26"/>
    </row>
    <row r="1828" spans="1:2" x14ac:dyDescent="0.25">
      <c r="A1828" s="25" t="s">
        <v>2962</v>
      </c>
      <c r="B1828" s="26"/>
    </row>
    <row r="1829" spans="1:2" x14ac:dyDescent="0.25">
      <c r="A1829" s="25" t="s">
        <v>2963</v>
      </c>
      <c r="B1829" s="26"/>
    </row>
    <row r="1830" spans="1:2" x14ac:dyDescent="0.25">
      <c r="A1830" s="25" t="s">
        <v>2964</v>
      </c>
      <c r="B1830" s="26"/>
    </row>
    <row r="1831" spans="1:2" x14ac:dyDescent="0.25">
      <c r="A1831" s="25" t="s">
        <v>2965</v>
      </c>
      <c r="B1831" s="26"/>
    </row>
    <row r="1832" spans="1:2" x14ac:dyDescent="0.25">
      <c r="A1832" s="25" t="s">
        <v>2966</v>
      </c>
      <c r="B1832" s="26"/>
    </row>
    <row r="1833" spans="1:2" x14ac:dyDescent="0.25">
      <c r="A1833" s="25" t="s">
        <v>2967</v>
      </c>
      <c r="B1833" s="26"/>
    </row>
    <row r="1834" spans="1:2" x14ac:dyDescent="0.25">
      <c r="A1834" s="25" t="s">
        <v>2968</v>
      </c>
      <c r="B1834" s="26"/>
    </row>
    <row r="1835" spans="1:2" x14ac:dyDescent="0.25">
      <c r="A1835" s="25" t="s">
        <v>2969</v>
      </c>
      <c r="B1835" s="26"/>
    </row>
    <row r="1836" spans="1:2" x14ac:dyDescent="0.25">
      <c r="A1836" s="25" t="s">
        <v>2970</v>
      </c>
      <c r="B1836" s="26"/>
    </row>
    <row r="1837" spans="1:2" x14ac:dyDescent="0.25">
      <c r="A1837" s="25" t="s">
        <v>2971</v>
      </c>
      <c r="B1837" s="26"/>
    </row>
    <row r="1838" spans="1:2" x14ac:dyDescent="0.25">
      <c r="A1838" s="25" t="s">
        <v>2972</v>
      </c>
      <c r="B1838" s="26"/>
    </row>
    <row r="1839" spans="1:2" x14ac:dyDescent="0.25">
      <c r="A1839" s="25" t="s">
        <v>2973</v>
      </c>
      <c r="B1839" s="26"/>
    </row>
    <row r="1840" spans="1:2" x14ac:dyDescent="0.25">
      <c r="A1840" s="25" t="s">
        <v>2974</v>
      </c>
      <c r="B1840" s="26"/>
    </row>
    <row r="1841" spans="1:2" x14ac:dyDescent="0.25">
      <c r="A1841" s="25" t="s">
        <v>2975</v>
      </c>
      <c r="B1841" s="26"/>
    </row>
    <row r="1842" spans="1:2" x14ac:dyDescent="0.25">
      <c r="A1842" s="25" t="s">
        <v>2976</v>
      </c>
      <c r="B1842" s="26"/>
    </row>
    <row r="1843" spans="1:2" x14ac:dyDescent="0.25">
      <c r="A1843" s="25" t="s">
        <v>2977</v>
      </c>
      <c r="B1843" s="26"/>
    </row>
    <row r="1844" spans="1:2" x14ac:dyDescent="0.25">
      <c r="A1844" s="25" t="s">
        <v>2978</v>
      </c>
      <c r="B1844" s="26"/>
    </row>
    <row r="1845" spans="1:2" x14ac:dyDescent="0.25">
      <c r="A1845" s="25" t="s">
        <v>2979</v>
      </c>
      <c r="B1845" s="26"/>
    </row>
    <row r="1846" spans="1:2" x14ac:dyDescent="0.25">
      <c r="A1846" s="25" t="s">
        <v>2980</v>
      </c>
      <c r="B1846" s="26"/>
    </row>
    <row r="1847" spans="1:2" x14ac:dyDescent="0.25">
      <c r="A1847" s="25" t="s">
        <v>2981</v>
      </c>
      <c r="B1847" s="26"/>
    </row>
    <row r="1848" spans="1:2" x14ac:dyDescent="0.25">
      <c r="A1848" s="25" t="s">
        <v>2982</v>
      </c>
      <c r="B1848" s="26"/>
    </row>
    <row r="1849" spans="1:2" x14ac:dyDescent="0.25">
      <c r="A1849" s="25" t="s">
        <v>2983</v>
      </c>
      <c r="B1849" s="26"/>
    </row>
    <row r="1850" spans="1:2" x14ac:dyDescent="0.25">
      <c r="A1850" s="25" t="s">
        <v>2984</v>
      </c>
      <c r="B1850" s="26"/>
    </row>
    <row r="1851" spans="1:2" x14ac:dyDescent="0.25">
      <c r="A1851" s="25" t="s">
        <v>2985</v>
      </c>
      <c r="B1851" s="26"/>
    </row>
    <row r="1852" spans="1:2" x14ac:dyDescent="0.25">
      <c r="A1852" s="25" t="s">
        <v>2986</v>
      </c>
      <c r="B1852" s="26"/>
    </row>
    <row r="1853" spans="1:2" x14ac:dyDescent="0.25">
      <c r="A1853" s="25" t="s">
        <v>2987</v>
      </c>
      <c r="B1853" s="26"/>
    </row>
    <row r="1854" spans="1:2" x14ac:dyDescent="0.25">
      <c r="A1854" s="25" t="s">
        <v>2988</v>
      </c>
      <c r="B1854" s="26"/>
    </row>
    <row r="1855" spans="1:2" x14ac:dyDescent="0.25">
      <c r="A1855" s="25" t="s">
        <v>2989</v>
      </c>
      <c r="B1855" s="26"/>
    </row>
    <row r="1856" spans="1:2" x14ac:dyDescent="0.25">
      <c r="A1856" s="25" t="s">
        <v>2990</v>
      </c>
      <c r="B1856" s="26"/>
    </row>
    <row r="1857" spans="1:2" x14ac:dyDescent="0.25">
      <c r="A1857" s="25" t="s">
        <v>2991</v>
      </c>
      <c r="B1857" s="26"/>
    </row>
    <row r="1858" spans="1:2" x14ac:dyDescent="0.25">
      <c r="A1858" s="25" t="s">
        <v>2992</v>
      </c>
      <c r="B1858" s="26"/>
    </row>
    <row r="1859" spans="1:2" x14ac:dyDescent="0.25">
      <c r="A1859" s="25" t="s">
        <v>2993</v>
      </c>
      <c r="B1859" s="26"/>
    </row>
    <row r="1860" spans="1:2" x14ac:dyDescent="0.25">
      <c r="A1860" s="25" t="s">
        <v>2994</v>
      </c>
      <c r="B1860" s="26"/>
    </row>
    <row r="1861" spans="1:2" x14ac:dyDescent="0.25">
      <c r="A1861" s="25" t="s">
        <v>2995</v>
      </c>
      <c r="B1861" s="26"/>
    </row>
    <row r="1862" spans="1:2" x14ac:dyDescent="0.25">
      <c r="A1862" s="25" t="s">
        <v>2996</v>
      </c>
      <c r="B1862" s="26"/>
    </row>
    <row r="1863" spans="1:2" x14ac:dyDescent="0.25">
      <c r="A1863" s="25" t="s">
        <v>2997</v>
      </c>
      <c r="B1863" s="26"/>
    </row>
    <row r="1864" spans="1:2" x14ac:dyDescent="0.25">
      <c r="A1864" s="25" t="s">
        <v>2998</v>
      </c>
      <c r="B1864" s="26"/>
    </row>
    <row r="1865" spans="1:2" x14ac:dyDescent="0.25">
      <c r="A1865" s="25" t="s">
        <v>2999</v>
      </c>
      <c r="B1865" s="26"/>
    </row>
    <row r="1866" spans="1:2" x14ac:dyDescent="0.25">
      <c r="A1866" s="25" t="s">
        <v>3000</v>
      </c>
      <c r="B1866" s="26"/>
    </row>
    <row r="1867" spans="1:2" x14ac:dyDescent="0.25">
      <c r="A1867" s="25" t="s">
        <v>3001</v>
      </c>
      <c r="B1867" s="26"/>
    </row>
    <row r="1868" spans="1:2" x14ac:dyDescent="0.25">
      <c r="A1868" s="25" t="s">
        <v>3002</v>
      </c>
      <c r="B1868" s="26"/>
    </row>
    <row r="1869" spans="1:2" x14ac:dyDescent="0.25">
      <c r="A1869" s="25" t="s">
        <v>3003</v>
      </c>
      <c r="B1869" s="26"/>
    </row>
    <row r="1870" spans="1:2" x14ac:dyDescent="0.25">
      <c r="A1870" s="25" t="s">
        <v>3004</v>
      </c>
      <c r="B1870" s="26"/>
    </row>
    <row r="1871" spans="1:2" x14ac:dyDescent="0.25">
      <c r="A1871" s="25" t="s">
        <v>3005</v>
      </c>
      <c r="B1871" s="26"/>
    </row>
    <row r="1872" spans="1:2" x14ac:dyDescent="0.25">
      <c r="A1872" s="25" t="s">
        <v>3006</v>
      </c>
      <c r="B1872" s="26"/>
    </row>
    <row r="1873" spans="1:2" x14ac:dyDescent="0.25">
      <c r="A1873" s="25" t="s">
        <v>3007</v>
      </c>
      <c r="B1873" s="26"/>
    </row>
    <row r="1874" spans="1:2" x14ac:dyDescent="0.25">
      <c r="A1874" s="25" t="s">
        <v>3008</v>
      </c>
      <c r="B1874" s="26"/>
    </row>
    <row r="1875" spans="1:2" x14ac:dyDescent="0.25">
      <c r="A1875" s="25" t="s">
        <v>3009</v>
      </c>
      <c r="B1875" s="26"/>
    </row>
    <row r="1876" spans="1:2" x14ac:dyDescent="0.25">
      <c r="A1876" s="25" t="s">
        <v>3010</v>
      </c>
      <c r="B1876" s="26"/>
    </row>
    <row r="1877" spans="1:2" x14ac:dyDescent="0.25">
      <c r="A1877" s="25" t="s">
        <v>3011</v>
      </c>
      <c r="B1877" s="26"/>
    </row>
    <row r="1878" spans="1:2" x14ac:dyDescent="0.25">
      <c r="A1878" s="25" t="s">
        <v>3012</v>
      </c>
      <c r="B1878" s="26"/>
    </row>
    <row r="1879" spans="1:2" x14ac:dyDescent="0.25">
      <c r="A1879" s="25" t="s">
        <v>3013</v>
      </c>
      <c r="B1879" s="26"/>
    </row>
    <row r="1880" spans="1:2" x14ac:dyDescent="0.25">
      <c r="A1880" s="25" t="s">
        <v>3014</v>
      </c>
      <c r="B1880" s="26"/>
    </row>
    <row r="1881" spans="1:2" x14ac:dyDescent="0.25">
      <c r="A1881" s="25" t="s">
        <v>3015</v>
      </c>
      <c r="B1881" s="26"/>
    </row>
    <row r="1882" spans="1:2" x14ac:dyDescent="0.25">
      <c r="A1882" s="25" t="s">
        <v>3016</v>
      </c>
      <c r="B1882" s="26"/>
    </row>
    <row r="1883" spans="1:2" x14ac:dyDescent="0.25">
      <c r="A1883" s="25" t="s">
        <v>3017</v>
      </c>
      <c r="B1883" s="26"/>
    </row>
    <row r="1884" spans="1:2" x14ac:dyDescent="0.25">
      <c r="A1884" s="25" t="s">
        <v>3018</v>
      </c>
      <c r="B1884" s="26"/>
    </row>
    <row r="1885" spans="1:2" x14ac:dyDescent="0.25">
      <c r="A1885" s="25" t="s">
        <v>3019</v>
      </c>
      <c r="B1885" s="26"/>
    </row>
    <row r="1886" spans="1:2" x14ac:dyDescent="0.25">
      <c r="A1886" s="25" t="s">
        <v>3020</v>
      </c>
      <c r="B1886" s="26"/>
    </row>
    <row r="1887" spans="1:2" x14ac:dyDescent="0.25">
      <c r="A1887" s="25" t="s">
        <v>3021</v>
      </c>
      <c r="B1887" s="26"/>
    </row>
    <row r="1888" spans="1:2" x14ac:dyDescent="0.25">
      <c r="A1888" s="25" t="s">
        <v>3022</v>
      </c>
      <c r="B1888" s="26"/>
    </row>
    <row r="1889" spans="1:2" x14ac:dyDescent="0.25">
      <c r="A1889" s="25" t="s">
        <v>3023</v>
      </c>
      <c r="B1889" s="26"/>
    </row>
    <row r="1890" spans="1:2" x14ac:dyDescent="0.25">
      <c r="A1890" s="25" t="s">
        <v>3024</v>
      </c>
      <c r="B1890" s="26"/>
    </row>
    <row r="1891" spans="1:2" x14ac:dyDescent="0.25">
      <c r="A1891" s="25" t="s">
        <v>3025</v>
      </c>
      <c r="B1891" s="26"/>
    </row>
    <row r="1892" spans="1:2" x14ac:dyDescent="0.25">
      <c r="A1892" s="25" t="s">
        <v>3026</v>
      </c>
      <c r="B1892" s="26"/>
    </row>
    <row r="1893" spans="1:2" x14ac:dyDescent="0.25">
      <c r="A1893" s="25" t="s">
        <v>3027</v>
      </c>
      <c r="B1893" s="26"/>
    </row>
    <row r="1894" spans="1:2" x14ac:dyDescent="0.25">
      <c r="A1894" s="25" t="s">
        <v>3028</v>
      </c>
      <c r="B1894" s="26"/>
    </row>
    <row r="1895" spans="1:2" x14ac:dyDescent="0.25">
      <c r="A1895" s="25" t="s">
        <v>3029</v>
      </c>
      <c r="B1895" s="26"/>
    </row>
    <row r="1896" spans="1:2" x14ac:dyDescent="0.25">
      <c r="A1896" s="25" t="s">
        <v>3030</v>
      </c>
      <c r="B1896" s="26"/>
    </row>
    <row r="1897" spans="1:2" x14ac:dyDescent="0.25">
      <c r="A1897" s="25" t="s">
        <v>3031</v>
      </c>
      <c r="B1897" s="26"/>
    </row>
    <row r="1898" spans="1:2" x14ac:dyDescent="0.25">
      <c r="A1898" s="25" t="s">
        <v>3032</v>
      </c>
      <c r="B1898" s="26"/>
    </row>
    <row r="1899" spans="1:2" x14ac:dyDescent="0.25">
      <c r="A1899" s="25" t="s">
        <v>3033</v>
      </c>
      <c r="B1899" s="26"/>
    </row>
    <row r="1900" spans="1:2" x14ac:dyDescent="0.25">
      <c r="A1900" s="25" t="s">
        <v>3034</v>
      </c>
      <c r="B1900" s="26"/>
    </row>
    <row r="1901" spans="1:2" x14ac:dyDescent="0.25">
      <c r="A1901" s="25" t="s">
        <v>3035</v>
      </c>
      <c r="B1901" s="26"/>
    </row>
    <row r="1902" spans="1:2" x14ac:dyDescent="0.25">
      <c r="A1902" s="25" t="s">
        <v>3036</v>
      </c>
      <c r="B1902" s="26"/>
    </row>
    <row r="1903" spans="1:2" x14ac:dyDescent="0.25">
      <c r="A1903" s="25" t="s">
        <v>3037</v>
      </c>
      <c r="B1903" s="26"/>
    </row>
    <row r="1904" spans="1:2" x14ac:dyDescent="0.25">
      <c r="A1904" s="25" t="s">
        <v>3038</v>
      </c>
      <c r="B1904" s="26"/>
    </row>
    <row r="1905" spans="1:2" x14ac:dyDescent="0.25">
      <c r="A1905" s="25" t="s">
        <v>3039</v>
      </c>
      <c r="B1905" s="26"/>
    </row>
    <row r="1906" spans="1:2" x14ac:dyDescent="0.25">
      <c r="A1906" s="25" t="s">
        <v>3040</v>
      </c>
      <c r="B1906" s="26"/>
    </row>
    <row r="1907" spans="1:2" x14ac:dyDescent="0.25">
      <c r="A1907" s="25" t="s">
        <v>3041</v>
      </c>
      <c r="B1907" s="26"/>
    </row>
    <row r="1908" spans="1:2" x14ac:dyDescent="0.25">
      <c r="A1908" s="25" t="s">
        <v>3042</v>
      </c>
      <c r="B1908" s="26"/>
    </row>
    <row r="1909" spans="1:2" x14ac:dyDescent="0.25">
      <c r="A1909" s="25" t="s">
        <v>3043</v>
      </c>
      <c r="B1909" s="26"/>
    </row>
    <row r="1910" spans="1:2" x14ac:dyDescent="0.25">
      <c r="A1910" s="25" t="s">
        <v>3044</v>
      </c>
      <c r="B1910" s="26"/>
    </row>
    <row r="1911" spans="1:2" x14ac:dyDescent="0.25">
      <c r="A1911" s="25" t="s">
        <v>3045</v>
      </c>
      <c r="B1911" s="26"/>
    </row>
    <row r="1912" spans="1:2" x14ac:dyDescent="0.25">
      <c r="A1912" s="25" t="s">
        <v>3046</v>
      </c>
      <c r="B1912" s="26"/>
    </row>
    <row r="1913" spans="1:2" x14ac:dyDescent="0.25">
      <c r="A1913" s="25" t="s">
        <v>3047</v>
      </c>
      <c r="B1913" s="26"/>
    </row>
    <row r="1914" spans="1:2" x14ac:dyDescent="0.25">
      <c r="A1914" s="25" t="s">
        <v>3048</v>
      </c>
      <c r="B1914" s="26"/>
    </row>
    <row r="1915" spans="1:2" x14ac:dyDescent="0.25">
      <c r="A1915" s="25" t="s">
        <v>3049</v>
      </c>
      <c r="B1915" s="26"/>
    </row>
    <row r="1916" spans="1:2" x14ac:dyDescent="0.25">
      <c r="A1916" s="25" t="s">
        <v>3050</v>
      </c>
      <c r="B1916" s="26"/>
    </row>
    <row r="1917" spans="1:2" x14ac:dyDescent="0.25">
      <c r="A1917" s="25" t="s">
        <v>3051</v>
      </c>
      <c r="B1917" s="26"/>
    </row>
    <row r="1918" spans="1:2" x14ac:dyDescent="0.25">
      <c r="A1918" s="25" t="s">
        <v>3052</v>
      </c>
      <c r="B1918" s="26"/>
    </row>
    <row r="1919" spans="1:2" x14ac:dyDescent="0.25">
      <c r="A1919" s="25" t="s">
        <v>3053</v>
      </c>
      <c r="B1919" s="26"/>
    </row>
    <row r="1920" spans="1:2" x14ac:dyDescent="0.25">
      <c r="A1920" s="25" t="s">
        <v>3054</v>
      </c>
      <c r="B1920" s="26"/>
    </row>
    <row r="1921" spans="1:2" x14ac:dyDescent="0.25">
      <c r="A1921" s="25" t="s">
        <v>3055</v>
      </c>
      <c r="B1921" s="26"/>
    </row>
    <row r="1922" spans="1:2" x14ac:dyDescent="0.25">
      <c r="A1922" s="25" t="s">
        <v>3056</v>
      </c>
      <c r="B1922" s="26"/>
    </row>
    <row r="1923" spans="1:2" x14ac:dyDescent="0.25">
      <c r="A1923" s="25" t="s">
        <v>3057</v>
      </c>
      <c r="B1923" s="26"/>
    </row>
    <row r="1924" spans="1:2" x14ac:dyDescent="0.25">
      <c r="A1924" s="25" t="s">
        <v>3058</v>
      </c>
      <c r="B1924" s="26"/>
    </row>
    <row r="1925" spans="1:2" x14ac:dyDescent="0.25">
      <c r="A1925" s="25" t="s">
        <v>3059</v>
      </c>
      <c r="B1925" s="26"/>
    </row>
    <row r="1926" spans="1:2" x14ac:dyDescent="0.25">
      <c r="A1926" s="25" t="s">
        <v>3060</v>
      </c>
      <c r="B1926" s="26"/>
    </row>
    <row r="1927" spans="1:2" x14ac:dyDescent="0.25">
      <c r="A1927" s="25" t="s">
        <v>3061</v>
      </c>
      <c r="B1927" s="26"/>
    </row>
    <row r="1928" spans="1:2" x14ac:dyDescent="0.25">
      <c r="A1928" s="25" t="s">
        <v>3062</v>
      </c>
      <c r="B1928" s="26"/>
    </row>
    <row r="1929" spans="1:2" x14ac:dyDescent="0.25">
      <c r="A1929" s="25" t="s">
        <v>3063</v>
      </c>
      <c r="B1929" s="26"/>
    </row>
    <row r="1930" spans="1:2" x14ac:dyDescent="0.25">
      <c r="A1930" s="25" t="s">
        <v>3064</v>
      </c>
      <c r="B1930" s="26"/>
    </row>
    <row r="1931" spans="1:2" x14ac:dyDescent="0.25">
      <c r="A1931" s="25" t="s">
        <v>3065</v>
      </c>
      <c r="B1931" s="26"/>
    </row>
    <row r="1932" spans="1:2" x14ac:dyDescent="0.25">
      <c r="A1932" s="25" t="s">
        <v>3066</v>
      </c>
      <c r="B1932" s="26"/>
    </row>
    <row r="1933" spans="1:2" x14ac:dyDescent="0.25">
      <c r="A1933" s="25" t="s">
        <v>3067</v>
      </c>
      <c r="B1933" s="26"/>
    </row>
    <row r="1934" spans="1:2" x14ac:dyDescent="0.25">
      <c r="A1934" s="25" t="s">
        <v>3068</v>
      </c>
      <c r="B1934" s="26"/>
    </row>
    <row r="1935" spans="1:2" x14ac:dyDescent="0.25">
      <c r="A1935" s="25" t="s">
        <v>3069</v>
      </c>
      <c r="B1935" s="26"/>
    </row>
    <row r="1936" spans="1:2" x14ac:dyDescent="0.25">
      <c r="A1936" s="25" t="s">
        <v>3070</v>
      </c>
      <c r="B1936" s="26"/>
    </row>
    <row r="1937" spans="1:2" x14ac:dyDescent="0.25">
      <c r="A1937" s="25" t="s">
        <v>3071</v>
      </c>
      <c r="B1937" s="26"/>
    </row>
    <row r="1938" spans="1:2" x14ac:dyDescent="0.25">
      <c r="A1938" s="25" t="s">
        <v>3072</v>
      </c>
      <c r="B1938" s="26"/>
    </row>
    <row r="1939" spans="1:2" x14ac:dyDescent="0.25">
      <c r="A1939" s="25" t="s">
        <v>3073</v>
      </c>
      <c r="B1939" s="26"/>
    </row>
    <row r="1940" spans="1:2" x14ac:dyDescent="0.25">
      <c r="A1940" s="25" t="s">
        <v>3074</v>
      </c>
      <c r="B1940" s="26"/>
    </row>
    <row r="1941" spans="1:2" x14ac:dyDescent="0.25">
      <c r="A1941" s="25" t="s">
        <v>3075</v>
      </c>
      <c r="B1941" s="26"/>
    </row>
    <row r="1942" spans="1:2" x14ac:dyDescent="0.25">
      <c r="A1942" s="25" t="s">
        <v>3076</v>
      </c>
      <c r="B1942" s="26"/>
    </row>
    <row r="1943" spans="1:2" x14ac:dyDescent="0.25">
      <c r="A1943" s="25" t="s">
        <v>3077</v>
      </c>
      <c r="B1943" s="26"/>
    </row>
    <row r="1944" spans="1:2" x14ac:dyDescent="0.25">
      <c r="A1944" s="25" t="s">
        <v>3078</v>
      </c>
      <c r="B1944" s="26"/>
    </row>
    <row r="1945" spans="1:2" x14ac:dyDescent="0.25">
      <c r="A1945" s="25" t="s">
        <v>3079</v>
      </c>
      <c r="B1945" s="26"/>
    </row>
    <row r="1946" spans="1:2" x14ac:dyDescent="0.25">
      <c r="A1946" s="25" t="s">
        <v>3080</v>
      </c>
      <c r="B1946" s="26"/>
    </row>
    <row r="1947" spans="1:2" x14ac:dyDescent="0.25">
      <c r="A1947" s="25" t="s">
        <v>3081</v>
      </c>
      <c r="B1947" s="26"/>
    </row>
    <row r="1948" spans="1:2" x14ac:dyDescent="0.25">
      <c r="A1948" s="25" t="s">
        <v>3082</v>
      </c>
      <c r="B1948" s="26"/>
    </row>
    <row r="1949" spans="1:2" x14ac:dyDescent="0.25">
      <c r="A1949" s="25" t="s">
        <v>3083</v>
      </c>
      <c r="B1949" s="26"/>
    </row>
    <row r="1950" spans="1:2" x14ac:dyDescent="0.25">
      <c r="A1950" s="25" t="s">
        <v>3084</v>
      </c>
      <c r="B1950" s="26"/>
    </row>
    <row r="1951" spans="1:2" x14ac:dyDescent="0.25">
      <c r="A1951" s="25" t="s">
        <v>3085</v>
      </c>
      <c r="B1951" s="26"/>
    </row>
    <row r="1952" spans="1:2" x14ac:dyDescent="0.25">
      <c r="A1952" s="25" t="s">
        <v>3086</v>
      </c>
      <c r="B1952" s="26"/>
    </row>
    <row r="1953" spans="1:2" x14ac:dyDescent="0.25">
      <c r="A1953" s="25" t="s">
        <v>3087</v>
      </c>
      <c r="B1953" s="26"/>
    </row>
    <row r="1954" spans="1:2" x14ac:dyDescent="0.25">
      <c r="A1954" s="25" t="s">
        <v>3088</v>
      </c>
      <c r="B1954" s="26"/>
    </row>
    <row r="1955" spans="1:2" x14ac:dyDescent="0.25">
      <c r="A1955" s="25" t="s">
        <v>3089</v>
      </c>
      <c r="B1955" s="26"/>
    </row>
    <row r="1956" spans="1:2" x14ac:dyDescent="0.25">
      <c r="A1956" s="25" t="s">
        <v>3090</v>
      </c>
      <c r="B1956" s="26"/>
    </row>
    <row r="1957" spans="1:2" x14ac:dyDescent="0.25">
      <c r="A1957" s="25" t="s">
        <v>3091</v>
      </c>
      <c r="B1957" s="26"/>
    </row>
    <row r="1958" spans="1:2" x14ac:dyDescent="0.25">
      <c r="A1958" s="25" t="s">
        <v>3092</v>
      </c>
      <c r="B1958" s="26"/>
    </row>
    <row r="1959" spans="1:2" x14ac:dyDescent="0.25">
      <c r="A1959" s="25" t="s">
        <v>3093</v>
      </c>
      <c r="B1959" s="26"/>
    </row>
    <row r="1960" spans="1:2" x14ac:dyDescent="0.25">
      <c r="A1960" s="25" t="s">
        <v>3094</v>
      </c>
      <c r="B1960" s="26"/>
    </row>
    <row r="1961" spans="1:2" x14ac:dyDescent="0.25">
      <c r="A1961" s="25" t="s">
        <v>3095</v>
      </c>
      <c r="B1961" s="26"/>
    </row>
    <row r="1962" spans="1:2" x14ac:dyDescent="0.25">
      <c r="A1962" s="25" t="s">
        <v>3096</v>
      </c>
      <c r="B1962" s="26"/>
    </row>
    <row r="1963" spans="1:2" x14ac:dyDescent="0.25">
      <c r="A1963" s="25" t="s">
        <v>3097</v>
      </c>
      <c r="B1963" s="26"/>
    </row>
    <row r="1964" spans="1:2" x14ac:dyDescent="0.25">
      <c r="A1964" s="25" t="s">
        <v>3098</v>
      </c>
      <c r="B1964" s="26"/>
    </row>
    <row r="1965" spans="1:2" x14ac:dyDescent="0.25">
      <c r="A1965" s="25" t="s">
        <v>3099</v>
      </c>
      <c r="B1965" s="26"/>
    </row>
    <row r="1966" spans="1:2" x14ac:dyDescent="0.25">
      <c r="A1966" s="25" t="s">
        <v>3100</v>
      </c>
      <c r="B1966" s="26"/>
    </row>
    <row r="1967" spans="1:2" x14ac:dyDescent="0.25">
      <c r="A1967" s="25" t="s">
        <v>3101</v>
      </c>
      <c r="B1967" s="26"/>
    </row>
    <row r="1968" spans="1:2" x14ac:dyDescent="0.25">
      <c r="A1968" s="25" t="s">
        <v>3102</v>
      </c>
      <c r="B1968" s="26"/>
    </row>
    <row r="1969" spans="1:2" x14ac:dyDescent="0.25">
      <c r="A1969" s="25" t="s">
        <v>3103</v>
      </c>
      <c r="B1969" s="26"/>
    </row>
    <row r="1970" spans="1:2" x14ac:dyDescent="0.25">
      <c r="A1970" s="25" t="s">
        <v>3104</v>
      </c>
      <c r="B1970" s="26"/>
    </row>
    <row r="1971" spans="1:2" x14ac:dyDescent="0.25">
      <c r="A1971" s="25" t="s">
        <v>3105</v>
      </c>
      <c r="B1971" s="26"/>
    </row>
    <row r="1972" spans="1:2" x14ac:dyDescent="0.25">
      <c r="A1972" s="25" t="s">
        <v>3106</v>
      </c>
      <c r="B1972" s="26"/>
    </row>
    <row r="1973" spans="1:2" x14ac:dyDescent="0.25">
      <c r="A1973" s="25" t="s">
        <v>3107</v>
      </c>
      <c r="B1973" s="26"/>
    </row>
    <row r="1974" spans="1:2" x14ac:dyDescent="0.25">
      <c r="A1974" s="25" t="s">
        <v>3108</v>
      </c>
      <c r="B1974" s="26"/>
    </row>
    <row r="1975" spans="1:2" x14ac:dyDescent="0.25">
      <c r="A1975" s="25" t="s">
        <v>3109</v>
      </c>
      <c r="B1975" s="26"/>
    </row>
    <row r="1976" spans="1:2" x14ac:dyDescent="0.25">
      <c r="A1976" s="25" t="s">
        <v>3110</v>
      </c>
      <c r="B1976" s="26"/>
    </row>
    <row r="1977" spans="1:2" x14ac:dyDescent="0.25">
      <c r="A1977" s="25" t="s">
        <v>3111</v>
      </c>
      <c r="B1977" s="26"/>
    </row>
    <row r="1978" spans="1:2" x14ac:dyDescent="0.25">
      <c r="A1978" s="25" t="s">
        <v>3112</v>
      </c>
      <c r="B1978" s="26"/>
    </row>
    <row r="1979" spans="1:2" x14ac:dyDescent="0.25">
      <c r="A1979" s="25" t="s">
        <v>3113</v>
      </c>
      <c r="B1979" s="26"/>
    </row>
    <row r="1980" spans="1:2" x14ac:dyDescent="0.25">
      <c r="A1980" s="25" t="s">
        <v>3114</v>
      </c>
      <c r="B1980" s="26"/>
    </row>
    <row r="1981" spans="1:2" x14ac:dyDescent="0.25">
      <c r="A1981" s="25" t="s">
        <v>3115</v>
      </c>
      <c r="B1981" s="26"/>
    </row>
    <row r="1982" spans="1:2" x14ac:dyDescent="0.25">
      <c r="A1982" s="25" t="s">
        <v>3116</v>
      </c>
      <c r="B1982" s="26"/>
    </row>
    <row r="1983" spans="1:2" x14ac:dyDescent="0.25">
      <c r="A1983" s="25" t="s">
        <v>3117</v>
      </c>
      <c r="B1983" s="26"/>
    </row>
    <row r="1984" spans="1:2" x14ac:dyDescent="0.25">
      <c r="A1984" s="25" t="s">
        <v>3118</v>
      </c>
      <c r="B1984" s="26"/>
    </row>
    <row r="1985" spans="1:2" x14ac:dyDescent="0.25">
      <c r="A1985" s="25" t="s">
        <v>3119</v>
      </c>
      <c r="B1985" s="26"/>
    </row>
    <row r="1986" spans="1:2" x14ac:dyDescent="0.25">
      <c r="A1986" s="25" t="s">
        <v>3120</v>
      </c>
      <c r="B1986" s="26"/>
    </row>
    <row r="1987" spans="1:2" x14ac:dyDescent="0.25">
      <c r="A1987" s="25" t="s">
        <v>3121</v>
      </c>
      <c r="B1987" s="26"/>
    </row>
    <row r="1988" spans="1:2" x14ac:dyDescent="0.25">
      <c r="A1988" s="25" t="s">
        <v>3122</v>
      </c>
      <c r="B1988" s="26"/>
    </row>
    <row r="1989" spans="1:2" x14ac:dyDescent="0.25">
      <c r="A1989" s="25" t="s">
        <v>3123</v>
      </c>
      <c r="B1989" s="26"/>
    </row>
    <row r="1990" spans="1:2" x14ac:dyDescent="0.25">
      <c r="A1990" s="25" t="s">
        <v>3124</v>
      </c>
      <c r="B1990" s="26"/>
    </row>
    <row r="1991" spans="1:2" x14ac:dyDescent="0.25">
      <c r="A1991" s="25" t="s">
        <v>3125</v>
      </c>
      <c r="B1991" s="26"/>
    </row>
    <row r="1992" spans="1:2" x14ac:dyDescent="0.25">
      <c r="A1992" s="25" t="s">
        <v>3126</v>
      </c>
      <c r="B1992" s="26"/>
    </row>
    <row r="1993" spans="1:2" x14ac:dyDescent="0.25">
      <c r="A1993" s="25" t="s">
        <v>3127</v>
      </c>
      <c r="B1993" s="26"/>
    </row>
    <row r="1994" spans="1:2" x14ac:dyDescent="0.25">
      <c r="A1994" s="25" t="s">
        <v>3128</v>
      </c>
      <c r="B1994" s="26"/>
    </row>
    <row r="1995" spans="1:2" x14ac:dyDescent="0.25">
      <c r="A1995" s="25" t="s">
        <v>3129</v>
      </c>
      <c r="B1995" s="26"/>
    </row>
    <row r="1996" spans="1:2" x14ac:dyDescent="0.25">
      <c r="A1996" s="25" t="s">
        <v>3130</v>
      </c>
      <c r="B1996" s="26"/>
    </row>
    <row r="1997" spans="1:2" x14ac:dyDescent="0.25">
      <c r="A1997" s="25" t="s">
        <v>3131</v>
      </c>
      <c r="B1997" s="26"/>
    </row>
    <row r="1998" spans="1:2" x14ac:dyDescent="0.25">
      <c r="A1998" s="25" t="s">
        <v>3132</v>
      </c>
      <c r="B1998" s="26"/>
    </row>
    <row r="1999" spans="1:2" x14ac:dyDescent="0.25">
      <c r="A1999" s="25" t="s">
        <v>3133</v>
      </c>
      <c r="B1999" s="26"/>
    </row>
    <row r="2000" spans="1:2" x14ac:dyDescent="0.25">
      <c r="A2000" s="25" t="s">
        <v>3134</v>
      </c>
      <c r="B2000" s="26"/>
    </row>
    <row r="2001" spans="1:2" x14ac:dyDescent="0.25">
      <c r="A2001" s="25" t="s">
        <v>3135</v>
      </c>
      <c r="B2001" s="26"/>
    </row>
    <row r="2002" spans="1:2" x14ac:dyDescent="0.25">
      <c r="A2002" s="25" t="s">
        <v>3136</v>
      </c>
      <c r="B2002" s="26"/>
    </row>
    <row r="2003" spans="1:2" x14ac:dyDescent="0.25">
      <c r="A2003" s="25" t="s">
        <v>3137</v>
      </c>
      <c r="B2003" s="26"/>
    </row>
    <row r="2004" spans="1:2" x14ac:dyDescent="0.25">
      <c r="A2004" s="25" t="s">
        <v>3138</v>
      </c>
      <c r="B2004" s="26"/>
    </row>
    <row r="2005" spans="1:2" x14ac:dyDescent="0.25">
      <c r="A2005" s="25" t="s">
        <v>3139</v>
      </c>
      <c r="B2005" s="26"/>
    </row>
    <row r="2006" spans="1:2" x14ac:dyDescent="0.25">
      <c r="A2006" s="25" t="s">
        <v>3140</v>
      </c>
      <c r="B2006" s="26"/>
    </row>
    <row r="2007" spans="1:2" x14ac:dyDescent="0.25">
      <c r="A2007" s="25" t="s">
        <v>3141</v>
      </c>
      <c r="B2007" s="26"/>
    </row>
    <row r="2008" spans="1:2" x14ac:dyDescent="0.25">
      <c r="A2008" s="25" t="s">
        <v>3142</v>
      </c>
      <c r="B2008" s="26"/>
    </row>
    <row r="2009" spans="1:2" x14ac:dyDescent="0.25">
      <c r="A2009" s="25" t="s">
        <v>3143</v>
      </c>
      <c r="B2009" s="26"/>
    </row>
    <row r="2010" spans="1:2" x14ac:dyDescent="0.25">
      <c r="A2010" s="25" t="s">
        <v>3144</v>
      </c>
      <c r="B2010" s="26"/>
    </row>
    <row r="2011" spans="1:2" x14ac:dyDescent="0.25">
      <c r="A2011" s="25" t="s">
        <v>3145</v>
      </c>
      <c r="B2011" s="26"/>
    </row>
    <row r="2012" spans="1:2" x14ac:dyDescent="0.25">
      <c r="A2012" s="25" t="s">
        <v>3146</v>
      </c>
      <c r="B2012" s="26"/>
    </row>
    <row r="2013" spans="1:2" x14ac:dyDescent="0.25">
      <c r="A2013" s="25" t="s">
        <v>3147</v>
      </c>
      <c r="B2013" s="26"/>
    </row>
    <row r="2014" spans="1:2" x14ac:dyDescent="0.25">
      <c r="A2014" s="25" t="s">
        <v>3148</v>
      </c>
      <c r="B2014" s="26"/>
    </row>
    <row r="2015" spans="1:2" x14ac:dyDescent="0.25">
      <c r="A2015" s="25" t="s">
        <v>3149</v>
      </c>
      <c r="B2015" s="26"/>
    </row>
    <row r="2016" spans="1:2" x14ac:dyDescent="0.25">
      <c r="A2016" s="25" t="s">
        <v>3150</v>
      </c>
      <c r="B2016" s="26"/>
    </row>
    <row r="2017" spans="1:2" x14ac:dyDescent="0.25">
      <c r="A2017" s="25" t="s">
        <v>3151</v>
      </c>
      <c r="B2017" s="26"/>
    </row>
    <row r="2018" spans="1:2" x14ac:dyDescent="0.25">
      <c r="A2018" s="25" t="s">
        <v>3152</v>
      </c>
      <c r="B2018" s="26"/>
    </row>
    <row r="2019" spans="1:2" x14ac:dyDescent="0.25">
      <c r="A2019" s="25" t="s">
        <v>3153</v>
      </c>
      <c r="B2019" s="26"/>
    </row>
    <row r="2020" spans="1:2" x14ac:dyDescent="0.25">
      <c r="A2020" s="25" t="s">
        <v>3154</v>
      </c>
      <c r="B2020" s="26"/>
    </row>
    <row r="2021" spans="1:2" x14ac:dyDescent="0.25">
      <c r="A2021" s="25" t="s">
        <v>3155</v>
      </c>
      <c r="B2021" s="26"/>
    </row>
    <row r="2022" spans="1:2" x14ac:dyDescent="0.25">
      <c r="A2022" s="25" t="s">
        <v>3156</v>
      </c>
      <c r="B2022" s="26"/>
    </row>
    <row r="2023" spans="1:2" x14ac:dyDescent="0.25">
      <c r="A2023" s="25" t="s">
        <v>3157</v>
      </c>
      <c r="B2023" s="26"/>
    </row>
    <row r="2024" spans="1:2" x14ac:dyDescent="0.25">
      <c r="A2024" s="25" t="s">
        <v>3158</v>
      </c>
      <c r="B2024" s="26"/>
    </row>
    <row r="2025" spans="1:2" x14ac:dyDescent="0.25">
      <c r="A2025" s="25" t="s">
        <v>3159</v>
      </c>
      <c r="B2025" s="26"/>
    </row>
    <row r="2026" spans="1:2" x14ac:dyDescent="0.25">
      <c r="A2026" s="25" t="s">
        <v>3160</v>
      </c>
      <c r="B2026" s="26"/>
    </row>
    <row r="2027" spans="1:2" x14ac:dyDescent="0.25">
      <c r="A2027" s="25" t="s">
        <v>3161</v>
      </c>
      <c r="B2027" s="26"/>
    </row>
    <row r="2028" spans="1:2" x14ac:dyDescent="0.25">
      <c r="A2028" s="25" t="s">
        <v>3162</v>
      </c>
      <c r="B2028" s="26"/>
    </row>
    <row r="2029" spans="1:2" x14ac:dyDescent="0.25">
      <c r="A2029" s="25" t="s">
        <v>3163</v>
      </c>
      <c r="B2029" s="26"/>
    </row>
    <row r="2030" spans="1:2" x14ac:dyDescent="0.25">
      <c r="A2030" s="25" t="s">
        <v>3164</v>
      </c>
      <c r="B2030" s="26"/>
    </row>
    <row r="2031" spans="1:2" x14ac:dyDescent="0.25">
      <c r="A2031" s="25" t="s">
        <v>3165</v>
      </c>
      <c r="B2031" s="26"/>
    </row>
    <row r="2032" spans="1:2" x14ac:dyDescent="0.25">
      <c r="A2032" s="25" t="s">
        <v>3166</v>
      </c>
      <c r="B2032" s="26"/>
    </row>
    <row r="2033" spans="1:2" x14ac:dyDescent="0.25">
      <c r="A2033" s="25" t="s">
        <v>3167</v>
      </c>
      <c r="B2033" s="26"/>
    </row>
    <row r="2034" spans="1:2" x14ac:dyDescent="0.25">
      <c r="A2034" s="25" t="s">
        <v>3168</v>
      </c>
      <c r="B2034" s="26"/>
    </row>
    <row r="2035" spans="1:2" x14ac:dyDescent="0.25">
      <c r="A2035" s="25" t="s">
        <v>3169</v>
      </c>
      <c r="B2035" s="26"/>
    </row>
    <row r="2036" spans="1:2" x14ac:dyDescent="0.25">
      <c r="A2036" s="25" t="s">
        <v>3170</v>
      </c>
      <c r="B2036" s="26"/>
    </row>
    <row r="2037" spans="1:2" x14ac:dyDescent="0.25">
      <c r="A2037" s="25" t="s">
        <v>3171</v>
      </c>
      <c r="B2037" s="26"/>
    </row>
    <row r="2038" spans="1:2" x14ac:dyDescent="0.25">
      <c r="A2038" s="25" t="s">
        <v>3172</v>
      </c>
      <c r="B2038" s="26"/>
    </row>
    <row r="2039" spans="1:2" x14ac:dyDescent="0.25">
      <c r="A2039" s="25" t="s">
        <v>3173</v>
      </c>
      <c r="B2039" s="26"/>
    </row>
    <row r="2040" spans="1:2" x14ac:dyDescent="0.25">
      <c r="A2040" s="25" t="s">
        <v>3174</v>
      </c>
      <c r="B2040" s="26"/>
    </row>
    <row r="2041" spans="1:2" x14ac:dyDescent="0.25">
      <c r="A2041" s="25" t="s">
        <v>3175</v>
      </c>
      <c r="B2041" s="26"/>
    </row>
    <row r="2042" spans="1:2" x14ac:dyDescent="0.25">
      <c r="A2042" s="25" t="s">
        <v>3176</v>
      </c>
      <c r="B2042" s="26"/>
    </row>
    <row r="2043" spans="1:2" x14ac:dyDescent="0.25">
      <c r="A2043" s="25" t="s">
        <v>3177</v>
      </c>
      <c r="B2043" s="26"/>
    </row>
    <row r="2044" spans="1:2" x14ac:dyDescent="0.25">
      <c r="A2044" s="25" t="s">
        <v>3178</v>
      </c>
      <c r="B2044" s="26"/>
    </row>
    <row r="2045" spans="1:2" x14ac:dyDescent="0.25">
      <c r="A2045" s="25" t="s">
        <v>3179</v>
      </c>
      <c r="B2045" s="26"/>
    </row>
    <row r="2046" spans="1:2" x14ac:dyDescent="0.25">
      <c r="A2046" s="25" t="s">
        <v>3180</v>
      </c>
      <c r="B2046" s="26"/>
    </row>
    <row r="2047" spans="1:2" x14ac:dyDescent="0.25">
      <c r="A2047" s="25" t="s">
        <v>3181</v>
      </c>
      <c r="B2047" s="26"/>
    </row>
    <row r="2048" spans="1:2" x14ac:dyDescent="0.25">
      <c r="A2048" s="25" t="s">
        <v>3182</v>
      </c>
      <c r="B2048" s="26"/>
    </row>
    <row r="2049" spans="1:2" x14ac:dyDescent="0.25">
      <c r="A2049" s="25" t="s">
        <v>3183</v>
      </c>
      <c r="B2049" s="26"/>
    </row>
    <row r="2050" spans="1:2" x14ac:dyDescent="0.25">
      <c r="A2050" s="25" t="s">
        <v>3184</v>
      </c>
      <c r="B2050" s="26"/>
    </row>
    <row r="2051" spans="1:2" x14ac:dyDescent="0.25">
      <c r="A2051" s="25" t="s">
        <v>3185</v>
      </c>
      <c r="B2051" s="26"/>
    </row>
    <row r="2052" spans="1:2" x14ac:dyDescent="0.25">
      <c r="A2052" s="25" t="s">
        <v>3186</v>
      </c>
      <c r="B2052" s="26"/>
    </row>
    <row r="2053" spans="1:2" x14ac:dyDescent="0.25">
      <c r="A2053" s="25" t="s">
        <v>3187</v>
      </c>
      <c r="B2053" s="26"/>
    </row>
    <row r="2054" spans="1:2" x14ac:dyDescent="0.25">
      <c r="A2054" s="25" t="s">
        <v>3188</v>
      </c>
      <c r="B2054" s="26"/>
    </row>
    <row r="2055" spans="1:2" x14ac:dyDescent="0.25">
      <c r="A2055" s="25" t="s">
        <v>3189</v>
      </c>
      <c r="B2055" s="26"/>
    </row>
    <row r="2056" spans="1:2" x14ac:dyDescent="0.25">
      <c r="A2056" s="25" t="s">
        <v>3190</v>
      </c>
      <c r="B2056" s="26"/>
    </row>
    <row r="2057" spans="1:2" x14ac:dyDescent="0.25">
      <c r="A2057" s="25" t="s">
        <v>3191</v>
      </c>
      <c r="B2057" s="26"/>
    </row>
    <row r="2058" spans="1:2" x14ac:dyDescent="0.25">
      <c r="A2058" s="25" t="s">
        <v>3192</v>
      </c>
      <c r="B2058" s="26"/>
    </row>
    <row r="2059" spans="1:2" x14ac:dyDescent="0.25">
      <c r="A2059" s="25" t="s">
        <v>3193</v>
      </c>
      <c r="B2059" s="26"/>
    </row>
    <row r="2060" spans="1:2" x14ac:dyDescent="0.25">
      <c r="A2060" s="25" t="s">
        <v>3194</v>
      </c>
      <c r="B2060" s="26"/>
    </row>
    <row r="2061" spans="1:2" x14ac:dyDescent="0.25">
      <c r="A2061" s="25" t="s">
        <v>3195</v>
      </c>
      <c r="B2061" s="26"/>
    </row>
    <row r="2062" spans="1:2" x14ac:dyDescent="0.25">
      <c r="A2062" s="25" t="s">
        <v>3196</v>
      </c>
      <c r="B2062" s="26"/>
    </row>
    <row r="2063" spans="1:2" x14ac:dyDescent="0.25">
      <c r="A2063" s="25" t="s">
        <v>3197</v>
      </c>
      <c r="B2063" s="26"/>
    </row>
    <row r="2064" spans="1:2" x14ac:dyDescent="0.25">
      <c r="A2064" s="25" t="s">
        <v>3198</v>
      </c>
      <c r="B2064" s="26"/>
    </row>
    <row r="2065" spans="1:2" x14ac:dyDescent="0.25">
      <c r="A2065" s="25" t="s">
        <v>3199</v>
      </c>
      <c r="B2065" s="26"/>
    </row>
    <row r="2066" spans="1:2" x14ac:dyDescent="0.25">
      <c r="A2066" s="25" t="s">
        <v>3200</v>
      </c>
      <c r="B2066" s="26"/>
    </row>
    <row r="2067" spans="1:2" x14ac:dyDescent="0.25">
      <c r="A2067" s="25" t="s">
        <v>3201</v>
      </c>
      <c r="B2067" s="26"/>
    </row>
    <row r="2068" spans="1:2" x14ac:dyDescent="0.25">
      <c r="A2068" s="25" t="s">
        <v>3202</v>
      </c>
      <c r="B2068" s="26"/>
    </row>
    <row r="2069" spans="1:2" x14ac:dyDescent="0.25">
      <c r="A2069" s="25" t="s">
        <v>3203</v>
      </c>
      <c r="B2069" s="26"/>
    </row>
    <row r="2070" spans="1:2" x14ac:dyDescent="0.25">
      <c r="A2070" s="25" t="s">
        <v>3204</v>
      </c>
      <c r="B2070" s="26"/>
    </row>
    <row r="2071" spans="1:2" x14ac:dyDescent="0.25">
      <c r="A2071" s="25" t="s">
        <v>3205</v>
      </c>
      <c r="B2071" s="26"/>
    </row>
    <row r="2072" spans="1:2" x14ac:dyDescent="0.25">
      <c r="A2072" s="25" t="s">
        <v>3206</v>
      </c>
      <c r="B2072" s="26"/>
    </row>
    <row r="2073" spans="1:2" x14ac:dyDescent="0.25">
      <c r="A2073" s="25" t="s">
        <v>3207</v>
      </c>
      <c r="B2073" s="26"/>
    </row>
    <row r="2074" spans="1:2" x14ac:dyDescent="0.25">
      <c r="A2074" s="25" t="s">
        <v>3208</v>
      </c>
      <c r="B2074" s="26"/>
    </row>
    <row r="2075" spans="1:2" x14ac:dyDescent="0.25">
      <c r="A2075" s="25" t="s">
        <v>3209</v>
      </c>
      <c r="B2075" s="26"/>
    </row>
    <row r="2076" spans="1:2" x14ac:dyDescent="0.25">
      <c r="A2076" s="25" t="s">
        <v>3210</v>
      </c>
      <c r="B2076" s="26"/>
    </row>
    <row r="2077" spans="1:2" x14ac:dyDescent="0.25">
      <c r="A2077" s="25" t="s">
        <v>3211</v>
      </c>
      <c r="B2077" s="26"/>
    </row>
    <row r="2078" spans="1:2" x14ac:dyDescent="0.25">
      <c r="A2078" s="25" t="s">
        <v>3212</v>
      </c>
      <c r="B2078" s="26"/>
    </row>
    <row r="2079" spans="1:2" x14ac:dyDescent="0.25">
      <c r="A2079" s="25" t="s">
        <v>3213</v>
      </c>
      <c r="B2079" s="26"/>
    </row>
    <row r="2080" spans="1:2" x14ac:dyDescent="0.25">
      <c r="A2080" s="25" t="s">
        <v>3214</v>
      </c>
      <c r="B2080" s="26"/>
    </row>
    <row r="2081" spans="1:2" x14ac:dyDescent="0.25">
      <c r="A2081" s="25" t="s">
        <v>3215</v>
      </c>
      <c r="B2081" s="26"/>
    </row>
    <row r="2082" spans="1:2" x14ac:dyDescent="0.25">
      <c r="A2082" s="25" t="s">
        <v>3216</v>
      </c>
      <c r="B2082" s="26"/>
    </row>
    <row r="2083" spans="1:2" x14ac:dyDescent="0.25">
      <c r="A2083" s="25" t="s">
        <v>3217</v>
      </c>
      <c r="B2083" s="26"/>
    </row>
    <row r="2084" spans="1:2" x14ac:dyDescent="0.25">
      <c r="A2084" s="25" t="s">
        <v>3218</v>
      </c>
      <c r="B2084" s="26"/>
    </row>
    <row r="2085" spans="1:2" x14ac:dyDescent="0.25">
      <c r="A2085" s="25" t="s">
        <v>3219</v>
      </c>
      <c r="B2085" s="26"/>
    </row>
    <row r="2086" spans="1:2" x14ac:dyDescent="0.25">
      <c r="A2086" s="25" t="s">
        <v>3220</v>
      </c>
      <c r="B2086" s="26"/>
    </row>
    <row r="2087" spans="1:2" x14ac:dyDescent="0.25">
      <c r="A2087" s="25" t="s">
        <v>3221</v>
      </c>
      <c r="B2087" s="26"/>
    </row>
    <row r="2088" spans="1:2" x14ac:dyDescent="0.25">
      <c r="A2088" s="25" t="s">
        <v>3222</v>
      </c>
      <c r="B2088" s="26"/>
    </row>
    <row r="2089" spans="1:2" x14ac:dyDescent="0.25">
      <c r="A2089" s="25" t="s">
        <v>3223</v>
      </c>
      <c r="B2089" s="26"/>
    </row>
    <row r="2090" spans="1:2" x14ac:dyDescent="0.25">
      <c r="A2090" s="25" t="s">
        <v>3224</v>
      </c>
      <c r="B2090" s="26"/>
    </row>
    <row r="2091" spans="1:2" x14ac:dyDescent="0.25">
      <c r="A2091" s="25" t="s">
        <v>3225</v>
      </c>
      <c r="B2091" s="26"/>
    </row>
    <row r="2092" spans="1:2" x14ac:dyDescent="0.25">
      <c r="A2092" s="25" t="s">
        <v>3226</v>
      </c>
      <c r="B2092" s="26"/>
    </row>
    <row r="2093" spans="1:2" x14ac:dyDescent="0.25">
      <c r="A2093" s="25" t="s">
        <v>3227</v>
      </c>
      <c r="B2093" s="26"/>
    </row>
    <row r="2094" spans="1:2" x14ac:dyDescent="0.25">
      <c r="A2094" s="25" t="s">
        <v>3228</v>
      </c>
      <c r="B2094" s="26"/>
    </row>
    <row r="2095" spans="1:2" x14ac:dyDescent="0.25">
      <c r="A2095" s="25" t="s">
        <v>3229</v>
      </c>
      <c r="B2095" s="26"/>
    </row>
    <row r="2096" spans="1:2" x14ac:dyDescent="0.25">
      <c r="A2096" s="25" t="s">
        <v>3230</v>
      </c>
      <c r="B2096" s="26"/>
    </row>
    <row r="2097" spans="1:2" x14ac:dyDescent="0.25">
      <c r="A2097" s="25" t="s">
        <v>3231</v>
      </c>
      <c r="B2097" s="26"/>
    </row>
    <row r="2098" spans="1:2" x14ac:dyDescent="0.25">
      <c r="A2098" s="25" t="s">
        <v>3232</v>
      </c>
      <c r="B2098" s="26"/>
    </row>
    <row r="2099" spans="1:2" x14ac:dyDescent="0.25">
      <c r="A2099" s="25" t="s">
        <v>3233</v>
      </c>
      <c r="B2099" s="26"/>
    </row>
    <row r="2100" spans="1:2" x14ac:dyDescent="0.25">
      <c r="A2100" s="25" t="s">
        <v>3234</v>
      </c>
      <c r="B2100" s="26"/>
    </row>
    <row r="2101" spans="1:2" x14ac:dyDescent="0.25">
      <c r="A2101" s="25" t="s">
        <v>3235</v>
      </c>
      <c r="B2101" s="26"/>
    </row>
    <row r="2102" spans="1:2" x14ac:dyDescent="0.25">
      <c r="A2102" s="25" t="s">
        <v>3236</v>
      </c>
      <c r="B2102" s="26"/>
    </row>
    <row r="2103" spans="1:2" x14ac:dyDescent="0.25">
      <c r="A2103" s="25" t="s">
        <v>3237</v>
      </c>
      <c r="B2103" s="26"/>
    </row>
    <row r="2104" spans="1:2" x14ac:dyDescent="0.25">
      <c r="A2104" s="25" t="s">
        <v>3238</v>
      </c>
      <c r="B2104" s="26"/>
    </row>
    <row r="2105" spans="1:2" x14ac:dyDescent="0.25">
      <c r="A2105" s="25" t="s">
        <v>3239</v>
      </c>
      <c r="B2105" s="26"/>
    </row>
    <row r="2106" spans="1:2" x14ac:dyDescent="0.25">
      <c r="A2106" s="25" t="s">
        <v>3240</v>
      </c>
      <c r="B2106" s="26"/>
    </row>
    <row r="2107" spans="1:2" x14ac:dyDescent="0.25">
      <c r="A2107" s="25" t="s">
        <v>3241</v>
      </c>
      <c r="B2107" s="26"/>
    </row>
    <row r="2108" spans="1:2" x14ac:dyDescent="0.25">
      <c r="A2108" s="25" t="s">
        <v>3242</v>
      </c>
      <c r="B2108" s="26"/>
    </row>
    <row r="2109" spans="1:2" x14ac:dyDescent="0.25">
      <c r="A2109" s="25" t="s">
        <v>3243</v>
      </c>
      <c r="B2109" s="26"/>
    </row>
    <row r="2110" spans="1:2" x14ac:dyDescent="0.25">
      <c r="A2110" s="25" t="s">
        <v>3244</v>
      </c>
      <c r="B2110" s="26"/>
    </row>
    <row r="2111" spans="1:2" x14ac:dyDescent="0.25">
      <c r="A2111" s="25" t="s">
        <v>3245</v>
      </c>
      <c r="B2111" s="26"/>
    </row>
    <row r="2112" spans="1:2" x14ac:dyDescent="0.25">
      <c r="A2112" s="25" t="s">
        <v>3246</v>
      </c>
      <c r="B2112" s="26"/>
    </row>
    <row r="2113" spans="1:2" x14ac:dyDescent="0.25">
      <c r="A2113" s="25" t="s">
        <v>3247</v>
      </c>
      <c r="B2113" s="26"/>
    </row>
    <row r="2114" spans="1:2" x14ac:dyDescent="0.25">
      <c r="A2114" s="25" t="s">
        <v>3248</v>
      </c>
      <c r="B2114" s="26"/>
    </row>
    <row r="2115" spans="1:2" x14ac:dyDescent="0.25">
      <c r="A2115" s="25" t="s">
        <v>3249</v>
      </c>
      <c r="B2115" s="26"/>
    </row>
    <row r="2116" spans="1:2" x14ac:dyDescent="0.25">
      <c r="A2116" s="25" t="s">
        <v>3250</v>
      </c>
      <c r="B2116" s="26"/>
    </row>
    <row r="2117" spans="1:2" x14ac:dyDescent="0.25">
      <c r="A2117" s="25" t="s">
        <v>3251</v>
      </c>
      <c r="B2117" s="26"/>
    </row>
    <row r="2118" spans="1:2" x14ac:dyDescent="0.25">
      <c r="A2118" s="25" t="s">
        <v>3252</v>
      </c>
      <c r="B2118" s="26"/>
    </row>
    <row r="2119" spans="1:2" x14ac:dyDescent="0.25">
      <c r="A2119" s="25" t="s">
        <v>3253</v>
      </c>
      <c r="B2119" s="26"/>
    </row>
    <row r="2120" spans="1:2" x14ac:dyDescent="0.25">
      <c r="A2120" s="25" t="s">
        <v>3254</v>
      </c>
      <c r="B2120" s="26"/>
    </row>
    <row r="2121" spans="1:2" x14ac:dyDescent="0.25">
      <c r="A2121" s="25" t="s">
        <v>3255</v>
      </c>
      <c r="B2121" s="26"/>
    </row>
    <row r="2122" spans="1:2" x14ac:dyDescent="0.25">
      <c r="A2122" s="25" t="s">
        <v>3256</v>
      </c>
      <c r="B2122" s="26"/>
    </row>
    <row r="2123" spans="1:2" x14ac:dyDescent="0.25">
      <c r="A2123" s="25" t="s">
        <v>3257</v>
      </c>
      <c r="B2123" s="26"/>
    </row>
    <row r="2124" spans="1:2" x14ac:dyDescent="0.25">
      <c r="A2124" s="25" t="s">
        <v>3258</v>
      </c>
      <c r="B2124" s="26"/>
    </row>
    <row r="2125" spans="1:2" x14ac:dyDescent="0.25">
      <c r="A2125" s="25" t="s">
        <v>3259</v>
      </c>
      <c r="B2125" s="26"/>
    </row>
    <row r="2126" spans="1:2" x14ac:dyDescent="0.25">
      <c r="A2126" s="25" t="s">
        <v>3260</v>
      </c>
      <c r="B2126" s="26"/>
    </row>
    <row r="2127" spans="1:2" x14ac:dyDescent="0.25">
      <c r="A2127" s="25" t="s">
        <v>3261</v>
      </c>
      <c r="B2127" s="26"/>
    </row>
    <row r="2128" spans="1:2" x14ac:dyDescent="0.25">
      <c r="A2128" s="25" t="s">
        <v>3262</v>
      </c>
      <c r="B2128" s="26"/>
    </row>
    <row r="2129" spans="1:2" x14ac:dyDescent="0.25">
      <c r="A2129" s="25" t="s">
        <v>3263</v>
      </c>
      <c r="B2129" s="26"/>
    </row>
    <row r="2130" spans="1:2" x14ac:dyDescent="0.25">
      <c r="A2130" s="25" t="s">
        <v>3264</v>
      </c>
      <c r="B2130" s="26"/>
    </row>
    <row r="2131" spans="1:2" x14ac:dyDescent="0.25">
      <c r="A2131" s="25" t="s">
        <v>3265</v>
      </c>
      <c r="B2131" s="26"/>
    </row>
    <row r="2132" spans="1:2" x14ac:dyDescent="0.25">
      <c r="A2132" s="25" t="s">
        <v>3266</v>
      </c>
      <c r="B2132" s="26"/>
    </row>
    <row r="2133" spans="1:2" x14ac:dyDescent="0.25">
      <c r="A2133" s="25" t="s">
        <v>3267</v>
      </c>
      <c r="B2133" s="26"/>
    </row>
    <row r="2134" spans="1:2" x14ac:dyDescent="0.25">
      <c r="A2134" s="25" t="s">
        <v>3268</v>
      </c>
      <c r="B2134" s="26"/>
    </row>
    <row r="2135" spans="1:2" x14ac:dyDescent="0.25">
      <c r="A2135" s="25" t="s">
        <v>3269</v>
      </c>
      <c r="B2135" s="26"/>
    </row>
    <row r="2136" spans="1:2" x14ac:dyDescent="0.25">
      <c r="A2136" s="25" t="s">
        <v>3270</v>
      </c>
      <c r="B2136" s="26"/>
    </row>
    <row r="2137" spans="1:2" x14ac:dyDescent="0.25">
      <c r="A2137" s="25" t="s">
        <v>3271</v>
      </c>
      <c r="B2137" s="26"/>
    </row>
    <row r="2138" spans="1:2" x14ac:dyDescent="0.25">
      <c r="A2138" s="25" t="s">
        <v>3272</v>
      </c>
      <c r="B2138" s="26"/>
    </row>
    <row r="2139" spans="1:2" x14ac:dyDescent="0.25">
      <c r="A2139" s="25" t="s">
        <v>3273</v>
      </c>
      <c r="B2139" s="26"/>
    </row>
    <row r="2140" spans="1:2" x14ac:dyDescent="0.25">
      <c r="A2140" s="25" t="s">
        <v>3274</v>
      </c>
      <c r="B2140" s="26"/>
    </row>
    <row r="2141" spans="1:2" x14ac:dyDescent="0.25">
      <c r="A2141" s="25" t="s">
        <v>3275</v>
      </c>
      <c r="B2141" s="26"/>
    </row>
    <row r="2142" spans="1:2" x14ac:dyDescent="0.25">
      <c r="A2142" s="25" t="s">
        <v>3276</v>
      </c>
      <c r="B2142" s="26"/>
    </row>
    <row r="2143" spans="1:2" x14ac:dyDescent="0.25">
      <c r="A2143" s="25" t="s">
        <v>3277</v>
      </c>
      <c r="B2143" s="26"/>
    </row>
    <row r="2144" spans="1:2" x14ac:dyDescent="0.25">
      <c r="A2144" s="25" t="s">
        <v>3278</v>
      </c>
      <c r="B2144" s="26"/>
    </row>
    <row r="2145" spans="1:2" x14ac:dyDescent="0.25">
      <c r="A2145" s="25" t="s">
        <v>3279</v>
      </c>
      <c r="B2145" s="26"/>
    </row>
    <row r="2146" spans="1:2" x14ac:dyDescent="0.25">
      <c r="A2146" s="25" t="s">
        <v>3280</v>
      </c>
      <c r="B2146" s="26"/>
    </row>
    <row r="2147" spans="1:2" x14ac:dyDescent="0.25">
      <c r="A2147" s="25" t="s">
        <v>3281</v>
      </c>
      <c r="B2147" s="26"/>
    </row>
    <row r="2148" spans="1:2" x14ac:dyDescent="0.25">
      <c r="A2148" s="25" t="s">
        <v>3282</v>
      </c>
      <c r="B2148" s="26"/>
    </row>
    <row r="2149" spans="1:2" x14ac:dyDescent="0.25">
      <c r="A2149" s="25" t="s">
        <v>3283</v>
      </c>
      <c r="B2149" s="26"/>
    </row>
    <row r="2150" spans="1:2" x14ac:dyDescent="0.25">
      <c r="A2150" s="25" t="s">
        <v>3284</v>
      </c>
      <c r="B2150" s="26"/>
    </row>
    <row r="2151" spans="1:2" x14ac:dyDescent="0.25">
      <c r="A2151" s="25" t="s">
        <v>3285</v>
      </c>
      <c r="B2151" s="26"/>
    </row>
    <row r="2152" spans="1:2" x14ac:dyDescent="0.25">
      <c r="A2152" s="25" t="s">
        <v>3286</v>
      </c>
      <c r="B2152" s="26"/>
    </row>
    <row r="2153" spans="1:2" x14ac:dyDescent="0.25">
      <c r="A2153" s="25" t="s">
        <v>3287</v>
      </c>
      <c r="B2153" s="26"/>
    </row>
    <row r="2154" spans="1:2" x14ac:dyDescent="0.25">
      <c r="A2154" s="25" t="s">
        <v>3288</v>
      </c>
      <c r="B2154" s="26"/>
    </row>
    <row r="2155" spans="1:2" x14ac:dyDescent="0.25">
      <c r="A2155" s="25" t="s">
        <v>3289</v>
      </c>
      <c r="B2155" s="26"/>
    </row>
    <row r="2156" spans="1:2" x14ac:dyDescent="0.25">
      <c r="A2156" s="25" t="s">
        <v>3290</v>
      </c>
      <c r="B2156" s="26"/>
    </row>
    <row r="2157" spans="1:2" x14ac:dyDescent="0.25">
      <c r="A2157" s="25" t="s">
        <v>3291</v>
      </c>
      <c r="B2157" s="26"/>
    </row>
    <row r="2158" spans="1:2" x14ac:dyDescent="0.25">
      <c r="A2158" s="25" t="s">
        <v>3292</v>
      </c>
      <c r="B2158" s="26"/>
    </row>
    <row r="2159" spans="1:2" x14ac:dyDescent="0.25">
      <c r="A2159" s="25" t="s">
        <v>3293</v>
      </c>
      <c r="B2159" s="26"/>
    </row>
    <row r="2160" spans="1:2" x14ac:dyDescent="0.25">
      <c r="A2160" s="25" t="s">
        <v>3294</v>
      </c>
      <c r="B2160" s="26"/>
    </row>
    <row r="2161" spans="1:2" x14ac:dyDescent="0.25">
      <c r="A2161" s="25" t="s">
        <v>3295</v>
      </c>
      <c r="B2161" s="26"/>
    </row>
    <row r="2162" spans="1:2" x14ac:dyDescent="0.25">
      <c r="A2162" s="25" t="s">
        <v>3296</v>
      </c>
      <c r="B2162" s="26"/>
    </row>
    <row r="2163" spans="1:2" x14ac:dyDescent="0.25">
      <c r="A2163" s="25" t="s">
        <v>3297</v>
      </c>
      <c r="B2163" s="26"/>
    </row>
    <row r="2164" spans="1:2" x14ac:dyDescent="0.25">
      <c r="A2164" s="25" t="s">
        <v>3298</v>
      </c>
      <c r="B2164" s="26"/>
    </row>
    <row r="2165" spans="1:2" x14ac:dyDescent="0.25">
      <c r="A2165" s="25" t="s">
        <v>3299</v>
      </c>
      <c r="B2165" s="26"/>
    </row>
    <row r="2166" spans="1:2" x14ac:dyDescent="0.25">
      <c r="A2166" s="25" t="s">
        <v>3300</v>
      </c>
      <c r="B2166" s="26"/>
    </row>
    <row r="2167" spans="1:2" x14ac:dyDescent="0.25">
      <c r="A2167" s="25" t="s">
        <v>3301</v>
      </c>
      <c r="B2167" s="26"/>
    </row>
    <row r="2168" spans="1:2" x14ac:dyDescent="0.25">
      <c r="A2168" s="25" t="s">
        <v>3302</v>
      </c>
      <c r="B2168" s="26"/>
    </row>
    <row r="2169" spans="1:2" x14ac:dyDescent="0.25">
      <c r="A2169" s="25" t="s">
        <v>3303</v>
      </c>
      <c r="B2169" s="26"/>
    </row>
    <row r="2170" spans="1:2" x14ac:dyDescent="0.25">
      <c r="A2170" s="25" t="s">
        <v>3304</v>
      </c>
      <c r="B2170" s="26"/>
    </row>
    <row r="2171" spans="1:2" x14ac:dyDescent="0.25">
      <c r="A2171" s="25" t="s">
        <v>3305</v>
      </c>
      <c r="B2171" s="26"/>
    </row>
    <row r="2172" spans="1:2" x14ac:dyDescent="0.25">
      <c r="A2172" s="25" t="s">
        <v>3306</v>
      </c>
      <c r="B2172" s="26"/>
    </row>
    <row r="2173" spans="1:2" x14ac:dyDescent="0.25">
      <c r="A2173" s="25" t="s">
        <v>3307</v>
      </c>
      <c r="B2173" s="26"/>
    </row>
    <row r="2174" spans="1:2" x14ac:dyDescent="0.25">
      <c r="A2174" s="25" t="s">
        <v>3308</v>
      </c>
      <c r="B2174" s="26"/>
    </row>
    <row r="2175" spans="1:2" x14ac:dyDescent="0.25">
      <c r="A2175" s="25" t="s">
        <v>3309</v>
      </c>
      <c r="B2175" s="26"/>
    </row>
    <row r="2176" spans="1:2" x14ac:dyDescent="0.25">
      <c r="A2176" s="25" t="s">
        <v>3310</v>
      </c>
      <c r="B2176" s="26"/>
    </row>
    <row r="2177" spans="1:2" x14ac:dyDescent="0.25">
      <c r="A2177" s="25" t="s">
        <v>3311</v>
      </c>
      <c r="B2177" s="26"/>
    </row>
    <row r="2178" spans="1:2" x14ac:dyDescent="0.25">
      <c r="A2178" s="25" t="s">
        <v>3312</v>
      </c>
      <c r="B2178" s="26"/>
    </row>
    <row r="2179" spans="1:2" x14ac:dyDescent="0.25">
      <c r="A2179" s="25" t="s">
        <v>3313</v>
      </c>
      <c r="B2179" s="26"/>
    </row>
    <row r="2180" spans="1:2" x14ac:dyDescent="0.25">
      <c r="A2180" s="25" t="s">
        <v>3314</v>
      </c>
      <c r="B2180" s="26"/>
    </row>
    <row r="2181" spans="1:2" x14ac:dyDescent="0.25">
      <c r="A2181" s="25" t="s">
        <v>3315</v>
      </c>
      <c r="B2181" s="26"/>
    </row>
    <row r="2182" spans="1:2" x14ac:dyDescent="0.25">
      <c r="A2182" s="25" t="s">
        <v>3316</v>
      </c>
      <c r="B2182" s="26"/>
    </row>
    <row r="2183" spans="1:2" x14ac:dyDescent="0.25">
      <c r="A2183" s="25" t="s">
        <v>3317</v>
      </c>
      <c r="B2183" s="26"/>
    </row>
    <row r="2184" spans="1:2" x14ac:dyDescent="0.25">
      <c r="A2184" s="25" t="s">
        <v>3318</v>
      </c>
      <c r="B2184" s="26"/>
    </row>
    <row r="2185" spans="1:2" x14ac:dyDescent="0.25">
      <c r="A2185" s="25" t="s">
        <v>3319</v>
      </c>
      <c r="B2185" s="26"/>
    </row>
    <row r="2186" spans="1:2" x14ac:dyDescent="0.25">
      <c r="A2186" s="25" t="s">
        <v>3320</v>
      </c>
      <c r="B2186" s="26"/>
    </row>
    <row r="2187" spans="1:2" x14ac:dyDescent="0.25">
      <c r="A2187" s="25" t="s">
        <v>3321</v>
      </c>
      <c r="B2187" s="26"/>
    </row>
    <row r="2188" spans="1:2" x14ac:dyDescent="0.25">
      <c r="A2188" s="25" t="s">
        <v>3322</v>
      </c>
      <c r="B2188" s="26"/>
    </row>
    <row r="2189" spans="1:2" x14ac:dyDescent="0.25">
      <c r="A2189" s="25" t="s">
        <v>3323</v>
      </c>
      <c r="B2189" s="26"/>
    </row>
    <row r="2190" spans="1:2" x14ac:dyDescent="0.25">
      <c r="A2190" s="25" t="s">
        <v>3324</v>
      </c>
      <c r="B2190" s="26"/>
    </row>
    <row r="2191" spans="1:2" x14ac:dyDescent="0.25">
      <c r="A2191" s="25" t="s">
        <v>3325</v>
      </c>
      <c r="B2191" s="26"/>
    </row>
    <row r="2192" spans="1:2" x14ac:dyDescent="0.25">
      <c r="A2192" s="25" t="s">
        <v>3326</v>
      </c>
      <c r="B2192" s="26"/>
    </row>
    <row r="2193" spans="1:2" x14ac:dyDescent="0.25">
      <c r="A2193" s="25" t="s">
        <v>3327</v>
      </c>
      <c r="B2193" s="26"/>
    </row>
    <row r="2194" spans="1:2" x14ac:dyDescent="0.25">
      <c r="A2194" s="25" t="s">
        <v>3328</v>
      </c>
      <c r="B2194" s="26"/>
    </row>
    <row r="2195" spans="1:2" x14ac:dyDescent="0.25">
      <c r="A2195" s="25" t="s">
        <v>3329</v>
      </c>
      <c r="B2195" s="26"/>
    </row>
    <row r="2196" spans="1:2" x14ac:dyDescent="0.25">
      <c r="A2196" s="25" t="s">
        <v>3330</v>
      </c>
      <c r="B2196" s="26"/>
    </row>
    <row r="2197" spans="1:2" x14ac:dyDescent="0.25">
      <c r="A2197" s="25" t="s">
        <v>3331</v>
      </c>
      <c r="B2197" s="26"/>
    </row>
    <row r="2198" spans="1:2" x14ac:dyDescent="0.25">
      <c r="A2198" s="25" t="s">
        <v>3332</v>
      </c>
      <c r="B2198" s="26"/>
    </row>
    <row r="2199" spans="1:2" x14ac:dyDescent="0.25">
      <c r="A2199" s="25" t="s">
        <v>3333</v>
      </c>
      <c r="B2199" s="26"/>
    </row>
    <row r="2200" spans="1:2" x14ac:dyDescent="0.25">
      <c r="A2200" s="25" t="s">
        <v>3334</v>
      </c>
      <c r="B2200" s="26"/>
    </row>
    <row r="2201" spans="1:2" x14ac:dyDescent="0.25">
      <c r="A2201" s="25" t="s">
        <v>3335</v>
      </c>
      <c r="B2201" s="26"/>
    </row>
    <row r="2202" spans="1:2" x14ac:dyDescent="0.25">
      <c r="A2202" s="25" t="s">
        <v>3336</v>
      </c>
      <c r="B2202" s="26"/>
    </row>
    <row r="2203" spans="1:2" x14ac:dyDescent="0.25">
      <c r="A2203" s="25" t="s">
        <v>3337</v>
      </c>
      <c r="B2203" s="26"/>
    </row>
    <row r="2204" spans="1:2" x14ac:dyDescent="0.25">
      <c r="A2204" s="25" t="s">
        <v>3338</v>
      </c>
      <c r="B2204" s="26"/>
    </row>
    <row r="2205" spans="1:2" x14ac:dyDescent="0.25">
      <c r="A2205" s="25" t="s">
        <v>3339</v>
      </c>
      <c r="B2205" s="26"/>
    </row>
    <row r="2206" spans="1:2" x14ac:dyDescent="0.25">
      <c r="A2206" s="25" t="s">
        <v>3340</v>
      </c>
      <c r="B2206" s="26"/>
    </row>
    <row r="2207" spans="1:2" x14ac:dyDescent="0.25">
      <c r="A2207" s="25" t="s">
        <v>3341</v>
      </c>
      <c r="B2207" s="26"/>
    </row>
    <row r="2208" spans="1:2" x14ac:dyDescent="0.25">
      <c r="A2208" s="25" t="s">
        <v>3342</v>
      </c>
      <c r="B2208" s="26"/>
    </row>
    <row r="2209" spans="1:2" x14ac:dyDescent="0.25">
      <c r="A2209" s="25" t="s">
        <v>3343</v>
      </c>
      <c r="B2209" s="26"/>
    </row>
    <row r="2210" spans="1:2" x14ac:dyDescent="0.25">
      <c r="A2210" s="25" t="s">
        <v>3344</v>
      </c>
      <c r="B2210" s="26"/>
    </row>
    <row r="2211" spans="1:2" x14ac:dyDescent="0.25">
      <c r="A2211" s="25" t="s">
        <v>3345</v>
      </c>
      <c r="B2211" s="26"/>
    </row>
    <row r="2212" spans="1:2" x14ac:dyDescent="0.25">
      <c r="A2212" s="25" t="s">
        <v>3346</v>
      </c>
      <c r="B2212" s="26"/>
    </row>
    <row r="2213" spans="1:2" x14ac:dyDescent="0.25">
      <c r="A2213" s="25" t="s">
        <v>3347</v>
      </c>
      <c r="B2213" s="26"/>
    </row>
    <row r="2214" spans="1:2" x14ac:dyDescent="0.25">
      <c r="A2214" s="25" t="s">
        <v>3348</v>
      </c>
      <c r="B2214" s="26"/>
    </row>
    <row r="2215" spans="1:2" x14ac:dyDescent="0.25">
      <c r="A2215" s="25" t="s">
        <v>3349</v>
      </c>
      <c r="B2215" s="26"/>
    </row>
    <row r="2216" spans="1:2" x14ac:dyDescent="0.25">
      <c r="A2216" s="25" t="s">
        <v>3350</v>
      </c>
      <c r="B2216" s="26"/>
    </row>
    <row r="2217" spans="1:2" x14ac:dyDescent="0.25">
      <c r="A2217" s="25" t="s">
        <v>3351</v>
      </c>
      <c r="B2217" s="26"/>
    </row>
    <row r="2218" spans="1:2" x14ac:dyDescent="0.25">
      <c r="A2218" s="25" t="s">
        <v>3352</v>
      </c>
      <c r="B2218" s="26"/>
    </row>
    <row r="2219" spans="1:2" x14ac:dyDescent="0.25">
      <c r="A2219" s="25" t="s">
        <v>3353</v>
      </c>
      <c r="B2219" s="26"/>
    </row>
    <row r="2220" spans="1:2" x14ac:dyDescent="0.25">
      <c r="A2220" s="25" t="s">
        <v>3354</v>
      </c>
      <c r="B2220" s="26"/>
    </row>
    <row r="2221" spans="1:2" x14ac:dyDescent="0.25">
      <c r="A2221" s="25" t="s">
        <v>3355</v>
      </c>
      <c r="B2221" s="26"/>
    </row>
    <row r="2222" spans="1:2" x14ac:dyDescent="0.25">
      <c r="A2222" s="25" t="s">
        <v>3356</v>
      </c>
      <c r="B2222" s="26"/>
    </row>
    <row r="2223" spans="1:2" x14ac:dyDescent="0.25">
      <c r="A2223" s="25" t="s">
        <v>3357</v>
      </c>
      <c r="B2223" s="26"/>
    </row>
    <row r="2224" spans="1:2" x14ac:dyDescent="0.25">
      <c r="A2224" s="25" t="s">
        <v>3358</v>
      </c>
      <c r="B2224" s="26"/>
    </row>
    <row r="2225" spans="1:2" x14ac:dyDescent="0.25">
      <c r="A2225" s="25" t="s">
        <v>3359</v>
      </c>
      <c r="B2225" s="26"/>
    </row>
    <row r="2226" spans="1:2" x14ac:dyDescent="0.25">
      <c r="A2226" s="25" t="s">
        <v>3360</v>
      </c>
      <c r="B2226" s="26"/>
    </row>
    <row r="2227" spans="1:2" x14ac:dyDescent="0.25">
      <c r="A2227" s="25" t="s">
        <v>3361</v>
      </c>
      <c r="B2227" s="26"/>
    </row>
    <row r="2228" spans="1:2" x14ac:dyDescent="0.25">
      <c r="A2228" s="25" t="s">
        <v>3362</v>
      </c>
      <c r="B2228" s="26"/>
    </row>
    <row r="2229" spans="1:2" x14ac:dyDescent="0.25">
      <c r="A2229" s="25" t="s">
        <v>3363</v>
      </c>
      <c r="B2229" s="26"/>
    </row>
    <row r="2230" spans="1:2" x14ac:dyDescent="0.25">
      <c r="A2230" s="25" t="s">
        <v>3364</v>
      </c>
      <c r="B2230" s="26"/>
    </row>
    <row r="2231" spans="1:2" x14ac:dyDescent="0.25">
      <c r="A2231" s="25" t="s">
        <v>3365</v>
      </c>
      <c r="B2231" s="26"/>
    </row>
    <row r="2232" spans="1:2" x14ac:dyDescent="0.25">
      <c r="A2232" s="25" t="s">
        <v>3366</v>
      </c>
      <c r="B2232" s="26"/>
    </row>
    <row r="2233" spans="1:2" x14ac:dyDescent="0.25">
      <c r="A2233" s="25" t="s">
        <v>3367</v>
      </c>
      <c r="B2233" s="26"/>
    </row>
    <row r="2234" spans="1:2" x14ac:dyDescent="0.25">
      <c r="A2234" s="25" t="s">
        <v>3368</v>
      </c>
      <c r="B2234" s="26"/>
    </row>
    <row r="2235" spans="1:2" x14ac:dyDescent="0.25">
      <c r="A2235" s="25" t="s">
        <v>3369</v>
      </c>
      <c r="B2235" s="26"/>
    </row>
    <row r="2236" spans="1:2" x14ac:dyDescent="0.25">
      <c r="A2236" s="25" t="s">
        <v>3370</v>
      </c>
      <c r="B2236" s="26"/>
    </row>
    <row r="2237" spans="1:2" x14ac:dyDescent="0.25">
      <c r="A2237" s="25" t="s">
        <v>3371</v>
      </c>
      <c r="B2237" s="26"/>
    </row>
    <row r="2238" spans="1:2" x14ac:dyDescent="0.25">
      <c r="A2238" s="25" t="s">
        <v>3372</v>
      </c>
      <c r="B2238" s="26"/>
    </row>
    <row r="2239" spans="1:2" x14ac:dyDescent="0.25">
      <c r="A2239" s="25" t="s">
        <v>3373</v>
      </c>
      <c r="B2239" s="26"/>
    </row>
    <row r="2240" spans="1:2" x14ac:dyDescent="0.25">
      <c r="A2240" s="25" t="s">
        <v>3374</v>
      </c>
      <c r="B2240" s="26"/>
    </row>
    <row r="2241" spans="1:2" x14ac:dyDescent="0.25">
      <c r="A2241" s="25" t="s">
        <v>3375</v>
      </c>
      <c r="B2241" s="26"/>
    </row>
    <row r="2242" spans="1:2" x14ac:dyDescent="0.25">
      <c r="A2242" s="25" t="s">
        <v>3376</v>
      </c>
      <c r="B2242" s="26"/>
    </row>
    <row r="2243" spans="1:2" x14ac:dyDescent="0.25">
      <c r="A2243" s="25" t="s">
        <v>3377</v>
      </c>
      <c r="B2243" s="26"/>
    </row>
    <row r="2244" spans="1:2" x14ac:dyDescent="0.25">
      <c r="A2244" s="25" t="s">
        <v>3378</v>
      </c>
      <c r="B2244" s="26"/>
    </row>
    <row r="2245" spans="1:2" x14ac:dyDescent="0.25">
      <c r="A2245" s="25" t="s">
        <v>3379</v>
      </c>
      <c r="B2245" s="26"/>
    </row>
    <row r="2246" spans="1:2" x14ac:dyDescent="0.25">
      <c r="A2246" s="25" t="s">
        <v>3380</v>
      </c>
      <c r="B2246" s="26"/>
    </row>
    <row r="2247" spans="1:2" x14ac:dyDescent="0.25">
      <c r="A2247" s="25" t="s">
        <v>3381</v>
      </c>
      <c r="B2247" s="26"/>
    </row>
    <row r="2248" spans="1:2" x14ac:dyDescent="0.25">
      <c r="A2248" s="25" t="s">
        <v>3382</v>
      </c>
      <c r="B2248" s="26"/>
    </row>
    <row r="2249" spans="1:2" x14ac:dyDescent="0.25">
      <c r="A2249" s="25" t="s">
        <v>3383</v>
      </c>
      <c r="B2249" s="26"/>
    </row>
    <row r="2250" spans="1:2" x14ac:dyDescent="0.25">
      <c r="A2250" s="25" t="s">
        <v>3384</v>
      </c>
      <c r="B2250" s="26"/>
    </row>
    <row r="2251" spans="1:2" x14ac:dyDescent="0.25">
      <c r="A2251" s="25" t="s">
        <v>3385</v>
      </c>
      <c r="B2251" s="26"/>
    </row>
    <row r="2252" spans="1:2" x14ac:dyDescent="0.25">
      <c r="A2252" s="25" t="s">
        <v>3386</v>
      </c>
      <c r="B2252" s="26"/>
    </row>
    <row r="2253" spans="1:2" x14ac:dyDescent="0.25">
      <c r="A2253" s="25" t="s">
        <v>3387</v>
      </c>
      <c r="B2253" s="26"/>
    </row>
    <row r="2254" spans="1:2" x14ac:dyDescent="0.25">
      <c r="A2254" s="25" t="s">
        <v>3388</v>
      </c>
      <c r="B2254" s="26"/>
    </row>
    <row r="2255" spans="1:2" x14ac:dyDescent="0.25">
      <c r="A2255" s="25" t="s">
        <v>3389</v>
      </c>
      <c r="B2255" s="26"/>
    </row>
    <row r="2256" spans="1:2" x14ac:dyDescent="0.25">
      <c r="A2256" s="25" t="s">
        <v>3390</v>
      </c>
      <c r="B2256" s="26"/>
    </row>
    <row r="2257" spans="1:2" x14ac:dyDescent="0.25">
      <c r="A2257" s="25" t="s">
        <v>3391</v>
      </c>
      <c r="B2257" s="26"/>
    </row>
    <row r="2258" spans="1:2" x14ac:dyDescent="0.25">
      <c r="A2258" s="25" t="s">
        <v>3392</v>
      </c>
      <c r="B2258" s="26"/>
    </row>
    <row r="2259" spans="1:2" x14ac:dyDescent="0.25">
      <c r="A2259" s="25" t="s">
        <v>3393</v>
      </c>
      <c r="B2259" s="26"/>
    </row>
    <row r="2260" spans="1:2" x14ac:dyDescent="0.25">
      <c r="A2260" s="25" t="s">
        <v>3394</v>
      </c>
      <c r="B2260" s="26"/>
    </row>
    <row r="2261" spans="1:2" x14ac:dyDescent="0.25">
      <c r="A2261" s="25" t="s">
        <v>3395</v>
      </c>
      <c r="B2261" s="26"/>
    </row>
    <row r="2262" spans="1:2" x14ac:dyDescent="0.25">
      <c r="A2262" s="25" t="s">
        <v>3396</v>
      </c>
      <c r="B2262" s="26"/>
    </row>
    <row r="2263" spans="1:2" x14ac:dyDescent="0.25">
      <c r="A2263" s="25" t="s">
        <v>3397</v>
      </c>
      <c r="B2263" s="26"/>
    </row>
    <row r="2264" spans="1:2" x14ac:dyDescent="0.25">
      <c r="A2264" s="25" t="s">
        <v>3398</v>
      </c>
      <c r="B2264" s="26"/>
    </row>
    <row r="2265" spans="1:2" x14ac:dyDescent="0.25">
      <c r="A2265" s="25" t="s">
        <v>3399</v>
      </c>
      <c r="B2265" s="26"/>
    </row>
    <row r="2266" spans="1:2" x14ac:dyDescent="0.25">
      <c r="A2266" s="25" t="s">
        <v>3400</v>
      </c>
      <c r="B2266" s="26"/>
    </row>
    <row r="2267" spans="1:2" x14ac:dyDescent="0.25">
      <c r="A2267" s="25" t="s">
        <v>3401</v>
      </c>
      <c r="B2267" s="26"/>
    </row>
    <row r="2268" spans="1:2" x14ac:dyDescent="0.25">
      <c r="A2268" s="25" t="s">
        <v>3402</v>
      </c>
      <c r="B2268" s="26"/>
    </row>
    <row r="2269" spans="1:2" x14ac:dyDescent="0.25">
      <c r="A2269" s="25" t="s">
        <v>3403</v>
      </c>
      <c r="B2269" s="26"/>
    </row>
    <row r="2270" spans="1:2" x14ac:dyDescent="0.25">
      <c r="A2270" s="25" t="s">
        <v>3404</v>
      </c>
      <c r="B2270" s="26"/>
    </row>
    <row r="2271" spans="1:2" x14ac:dyDescent="0.25">
      <c r="A2271" s="25" t="s">
        <v>3405</v>
      </c>
      <c r="B2271" s="26"/>
    </row>
    <row r="2272" spans="1:2" x14ac:dyDescent="0.25">
      <c r="A2272" s="25" t="s">
        <v>3406</v>
      </c>
      <c r="B2272" s="26"/>
    </row>
    <row r="2273" spans="1:2" x14ac:dyDescent="0.25">
      <c r="A2273" s="25" t="s">
        <v>3407</v>
      </c>
      <c r="B2273" s="26"/>
    </row>
    <row r="2274" spans="1:2" x14ac:dyDescent="0.25">
      <c r="A2274" s="25" t="s">
        <v>3408</v>
      </c>
      <c r="B2274" s="26"/>
    </row>
    <row r="2275" spans="1:2" x14ac:dyDescent="0.25">
      <c r="A2275" s="25" t="s">
        <v>3409</v>
      </c>
      <c r="B2275" s="26"/>
    </row>
    <row r="2276" spans="1:2" x14ac:dyDescent="0.25">
      <c r="A2276" s="25" t="s">
        <v>3410</v>
      </c>
      <c r="B2276" s="26"/>
    </row>
    <row r="2277" spans="1:2" x14ac:dyDescent="0.25">
      <c r="A2277" s="25" t="s">
        <v>3411</v>
      </c>
      <c r="B2277" s="26"/>
    </row>
    <row r="2278" spans="1:2" x14ac:dyDescent="0.25">
      <c r="A2278" s="25" t="s">
        <v>3412</v>
      </c>
      <c r="B2278" s="26"/>
    </row>
    <row r="2279" spans="1:2" x14ac:dyDescent="0.25">
      <c r="A2279" s="25" t="s">
        <v>3413</v>
      </c>
      <c r="B2279" s="26"/>
    </row>
    <row r="2280" spans="1:2" x14ac:dyDescent="0.25">
      <c r="A2280" s="25" t="s">
        <v>3414</v>
      </c>
      <c r="B2280" s="26"/>
    </row>
    <row r="2281" spans="1:2" x14ac:dyDescent="0.25">
      <c r="A2281" s="25" t="s">
        <v>3415</v>
      </c>
      <c r="B2281" s="26"/>
    </row>
    <row r="2282" spans="1:2" x14ac:dyDescent="0.25">
      <c r="A2282" s="25" t="s">
        <v>3416</v>
      </c>
      <c r="B2282" s="26"/>
    </row>
    <row r="2283" spans="1:2" x14ac:dyDescent="0.25">
      <c r="A2283" s="25" t="s">
        <v>3417</v>
      </c>
      <c r="B2283" s="26"/>
    </row>
    <row r="2284" spans="1:2" x14ac:dyDescent="0.25">
      <c r="A2284" s="25" t="s">
        <v>3418</v>
      </c>
      <c r="B2284" s="26"/>
    </row>
    <row r="2285" spans="1:2" x14ac:dyDescent="0.25">
      <c r="A2285" s="25" t="s">
        <v>3419</v>
      </c>
      <c r="B2285" s="26"/>
    </row>
    <row r="2286" spans="1:2" x14ac:dyDescent="0.25">
      <c r="A2286" s="25" t="s">
        <v>3420</v>
      </c>
      <c r="B2286" s="26"/>
    </row>
    <row r="2287" spans="1:2" x14ac:dyDescent="0.25">
      <c r="A2287" s="25" t="s">
        <v>3421</v>
      </c>
      <c r="B2287" s="26"/>
    </row>
    <row r="2288" spans="1:2" x14ac:dyDescent="0.25">
      <c r="A2288" s="25" t="s">
        <v>3422</v>
      </c>
      <c r="B2288" s="26"/>
    </row>
    <row r="2289" spans="1:2" x14ac:dyDescent="0.25">
      <c r="A2289" s="25" t="s">
        <v>3423</v>
      </c>
      <c r="B2289" s="26"/>
    </row>
    <row r="2290" spans="1:2" x14ac:dyDescent="0.25">
      <c r="A2290" s="25" t="s">
        <v>3424</v>
      </c>
      <c r="B2290" s="26"/>
    </row>
    <row r="2291" spans="1:2" x14ac:dyDescent="0.25">
      <c r="A2291" s="25" t="s">
        <v>3425</v>
      </c>
      <c r="B2291" s="26"/>
    </row>
    <row r="2292" spans="1:2" x14ac:dyDescent="0.25">
      <c r="A2292" s="25" t="s">
        <v>3426</v>
      </c>
      <c r="B2292" s="26"/>
    </row>
    <row r="2293" spans="1:2" x14ac:dyDescent="0.25">
      <c r="A2293" s="25" t="s">
        <v>3427</v>
      </c>
      <c r="B2293" s="26"/>
    </row>
    <row r="2294" spans="1:2" x14ac:dyDescent="0.25">
      <c r="A2294" s="25" t="s">
        <v>3428</v>
      </c>
      <c r="B2294" s="26"/>
    </row>
    <row r="2295" spans="1:2" x14ac:dyDescent="0.25">
      <c r="A2295" s="25" t="s">
        <v>3429</v>
      </c>
      <c r="B2295" s="26"/>
    </row>
    <row r="2296" spans="1:2" x14ac:dyDescent="0.25">
      <c r="A2296" s="25" t="s">
        <v>3430</v>
      </c>
      <c r="B2296" s="26"/>
    </row>
    <row r="2297" spans="1:2" x14ac:dyDescent="0.25">
      <c r="A2297" s="25" t="s">
        <v>3431</v>
      </c>
      <c r="B2297" s="26"/>
    </row>
    <row r="2298" spans="1:2" x14ac:dyDescent="0.25">
      <c r="A2298" s="25" t="s">
        <v>3432</v>
      </c>
      <c r="B2298" s="26"/>
    </row>
    <row r="2299" spans="1:2" x14ac:dyDescent="0.25">
      <c r="A2299" s="25" t="s">
        <v>3433</v>
      </c>
      <c r="B2299" s="26"/>
    </row>
    <row r="2300" spans="1:2" x14ac:dyDescent="0.25">
      <c r="A2300" s="25" t="s">
        <v>3434</v>
      </c>
      <c r="B2300" s="26"/>
    </row>
    <row r="2301" spans="1:2" x14ac:dyDescent="0.25">
      <c r="A2301" s="25" t="s">
        <v>3435</v>
      </c>
      <c r="B2301" s="26"/>
    </row>
    <row r="2302" spans="1:2" x14ac:dyDescent="0.25">
      <c r="A2302" s="25" t="s">
        <v>3436</v>
      </c>
      <c r="B2302" s="26"/>
    </row>
    <row r="2303" spans="1:2" x14ac:dyDescent="0.25">
      <c r="A2303" s="25" t="s">
        <v>3437</v>
      </c>
      <c r="B2303" s="26"/>
    </row>
    <row r="2304" spans="1:2" x14ac:dyDescent="0.25">
      <c r="A2304" s="25" t="s">
        <v>3438</v>
      </c>
      <c r="B2304" s="26"/>
    </row>
    <row r="2305" spans="1:2" x14ac:dyDescent="0.25">
      <c r="A2305" s="25" t="s">
        <v>3439</v>
      </c>
      <c r="B2305" s="26"/>
    </row>
    <row r="2306" spans="1:2" x14ac:dyDescent="0.25">
      <c r="A2306" s="25" t="s">
        <v>3440</v>
      </c>
      <c r="B2306" s="26"/>
    </row>
    <row r="2307" spans="1:2" x14ac:dyDescent="0.25">
      <c r="A2307" s="25" t="s">
        <v>3441</v>
      </c>
      <c r="B2307" s="26"/>
    </row>
    <row r="2308" spans="1:2" x14ac:dyDescent="0.25">
      <c r="A2308" s="25" t="s">
        <v>3442</v>
      </c>
      <c r="B2308" s="26"/>
    </row>
    <row r="2309" spans="1:2" x14ac:dyDescent="0.25">
      <c r="A2309" s="25" t="s">
        <v>3443</v>
      </c>
      <c r="B2309" s="26"/>
    </row>
    <row r="2310" spans="1:2" x14ac:dyDescent="0.25">
      <c r="A2310" s="25" t="s">
        <v>3444</v>
      </c>
      <c r="B2310" s="26"/>
    </row>
    <row r="2311" spans="1:2" x14ac:dyDescent="0.25">
      <c r="A2311" s="25" t="s">
        <v>3445</v>
      </c>
      <c r="B2311" s="26"/>
    </row>
    <row r="2312" spans="1:2" x14ac:dyDescent="0.25">
      <c r="A2312" s="25" t="s">
        <v>3446</v>
      </c>
      <c r="B2312" s="26"/>
    </row>
    <row r="2313" spans="1:2" x14ac:dyDescent="0.25">
      <c r="A2313" s="25" t="s">
        <v>3447</v>
      </c>
      <c r="B2313" s="26"/>
    </row>
    <row r="2314" spans="1:2" x14ac:dyDescent="0.25">
      <c r="A2314" s="25" t="s">
        <v>3448</v>
      </c>
      <c r="B2314" s="26"/>
    </row>
    <row r="2315" spans="1:2" x14ac:dyDescent="0.25">
      <c r="A2315" s="25" t="s">
        <v>3449</v>
      </c>
      <c r="B2315" s="26"/>
    </row>
    <row r="2316" spans="1:2" x14ac:dyDescent="0.25">
      <c r="A2316" s="25" t="s">
        <v>3450</v>
      </c>
      <c r="B2316" s="26"/>
    </row>
    <row r="2317" spans="1:2" x14ac:dyDescent="0.25">
      <c r="A2317" s="25" t="s">
        <v>3451</v>
      </c>
      <c r="B2317" s="26"/>
    </row>
    <row r="2318" spans="1:2" x14ac:dyDescent="0.25">
      <c r="A2318" s="25" t="s">
        <v>3452</v>
      </c>
      <c r="B2318" s="26"/>
    </row>
    <row r="2319" spans="1:2" x14ac:dyDescent="0.25">
      <c r="A2319" s="25" t="s">
        <v>3453</v>
      </c>
      <c r="B2319" s="26"/>
    </row>
    <row r="2320" spans="1:2" x14ac:dyDescent="0.25">
      <c r="A2320" s="25" t="s">
        <v>3454</v>
      </c>
      <c r="B2320" s="26"/>
    </row>
    <row r="2321" spans="1:2" x14ac:dyDescent="0.25">
      <c r="A2321" s="25" t="s">
        <v>3455</v>
      </c>
      <c r="B2321" s="26"/>
    </row>
    <row r="2322" spans="1:2" x14ac:dyDescent="0.25">
      <c r="A2322" s="25" t="s">
        <v>3456</v>
      </c>
      <c r="B2322" s="26"/>
    </row>
    <row r="2323" spans="1:2" x14ac:dyDescent="0.25">
      <c r="A2323" s="25" t="s">
        <v>3457</v>
      </c>
      <c r="B2323" s="26"/>
    </row>
    <row r="2324" spans="1:2" x14ac:dyDescent="0.25">
      <c r="A2324" s="25" t="s">
        <v>3458</v>
      </c>
      <c r="B2324" s="26"/>
    </row>
    <row r="2325" spans="1:2" x14ac:dyDescent="0.25">
      <c r="A2325" s="25" t="s">
        <v>3459</v>
      </c>
      <c r="B2325" s="26"/>
    </row>
    <row r="2326" spans="1:2" x14ac:dyDescent="0.25">
      <c r="A2326" s="25" t="s">
        <v>3460</v>
      </c>
      <c r="B2326" s="26"/>
    </row>
    <row r="2327" spans="1:2" x14ac:dyDescent="0.25">
      <c r="A2327" s="25" t="s">
        <v>3461</v>
      </c>
      <c r="B2327" s="26"/>
    </row>
    <row r="2328" spans="1:2" x14ac:dyDescent="0.25">
      <c r="A2328" s="25" t="s">
        <v>3462</v>
      </c>
      <c r="B2328" s="26"/>
    </row>
    <row r="2329" spans="1:2" x14ac:dyDescent="0.25">
      <c r="A2329" s="25" t="s">
        <v>3463</v>
      </c>
      <c r="B2329" s="26"/>
    </row>
    <row r="2330" spans="1:2" x14ac:dyDescent="0.25">
      <c r="A2330" s="25" t="s">
        <v>3464</v>
      </c>
      <c r="B2330" s="26"/>
    </row>
    <row r="2331" spans="1:2" x14ac:dyDescent="0.25">
      <c r="A2331" s="25" t="s">
        <v>3465</v>
      </c>
      <c r="B2331" s="26"/>
    </row>
    <row r="2332" spans="1:2" x14ac:dyDescent="0.25">
      <c r="A2332" s="25" t="s">
        <v>3466</v>
      </c>
      <c r="B2332" s="26"/>
    </row>
    <row r="2333" spans="1:2" x14ac:dyDescent="0.25">
      <c r="A2333" s="25" t="s">
        <v>3467</v>
      </c>
      <c r="B2333" s="26"/>
    </row>
    <row r="2334" spans="1:2" x14ac:dyDescent="0.25">
      <c r="A2334" s="25" t="s">
        <v>3468</v>
      </c>
      <c r="B2334" s="26"/>
    </row>
    <row r="2335" spans="1:2" x14ac:dyDescent="0.25">
      <c r="A2335" s="25" t="s">
        <v>3469</v>
      </c>
      <c r="B2335" s="26"/>
    </row>
    <row r="2336" spans="1:2" x14ac:dyDescent="0.25">
      <c r="A2336" s="25" t="s">
        <v>3470</v>
      </c>
      <c r="B2336" s="26"/>
    </row>
    <row r="2337" spans="1:2" x14ac:dyDescent="0.25">
      <c r="A2337" s="25" t="s">
        <v>3471</v>
      </c>
      <c r="B2337" s="26"/>
    </row>
    <row r="2338" spans="1:2" x14ac:dyDescent="0.25">
      <c r="A2338" s="25" t="s">
        <v>3472</v>
      </c>
      <c r="B2338" s="26"/>
    </row>
    <row r="2339" spans="1:2" x14ac:dyDescent="0.25">
      <c r="A2339" s="25" t="s">
        <v>3473</v>
      </c>
      <c r="B2339" s="26"/>
    </row>
    <row r="2340" spans="1:2" x14ac:dyDescent="0.25">
      <c r="A2340" s="25" t="s">
        <v>3474</v>
      </c>
      <c r="B2340" s="26"/>
    </row>
    <row r="2341" spans="1:2" x14ac:dyDescent="0.25">
      <c r="A2341" s="25" t="s">
        <v>3475</v>
      </c>
      <c r="B2341" s="26"/>
    </row>
    <row r="2342" spans="1:2" x14ac:dyDescent="0.25">
      <c r="A2342" s="25" t="s">
        <v>3476</v>
      </c>
      <c r="B2342" s="26"/>
    </row>
    <row r="2343" spans="1:2" x14ac:dyDescent="0.25">
      <c r="A2343" s="25" t="s">
        <v>3477</v>
      </c>
      <c r="B2343" s="26"/>
    </row>
    <row r="2344" spans="1:2" x14ac:dyDescent="0.25">
      <c r="A2344" s="25" t="s">
        <v>3478</v>
      </c>
      <c r="B2344" s="26"/>
    </row>
    <row r="2345" spans="1:2" x14ac:dyDescent="0.25">
      <c r="A2345" s="25" t="s">
        <v>3479</v>
      </c>
      <c r="B2345" s="26"/>
    </row>
    <row r="2346" spans="1:2" x14ac:dyDescent="0.25">
      <c r="A2346" s="25" t="s">
        <v>3480</v>
      </c>
      <c r="B2346" s="26"/>
    </row>
    <row r="2347" spans="1:2" x14ac:dyDescent="0.25">
      <c r="A2347" s="25" t="s">
        <v>3481</v>
      </c>
      <c r="B2347" s="26"/>
    </row>
    <row r="2348" spans="1:2" x14ac:dyDescent="0.25">
      <c r="A2348" s="25" t="s">
        <v>3482</v>
      </c>
      <c r="B2348" s="26"/>
    </row>
    <row r="2349" spans="1:2" x14ac:dyDescent="0.25">
      <c r="A2349" s="25" t="s">
        <v>3483</v>
      </c>
      <c r="B2349" s="26"/>
    </row>
    <row r="2350" spans="1:2" x14ac:dyDescent="0.25">
      <c r="A2350" s="25" t="s">
        <v>3484</v>
      </c>
      <c r="B2350" s="26"/>
    </row>
    <row r="2351" spans="1:2" x14ac:dyDescent="0.25">
      <c r="A2351" s="25" t="s">
        <v>3485</v>
      </c>
      <c r="B2351" s="26"/>
    </row>
    <row r="2352" spans="1:2" x14ac:dyDescent="0.25">
      <c r="A2352" s="25" t="s">
        <v>3486</v>
      </c>
      <c r="B2352" s="26"/>
    </row>
    <row r="2353" spans="1:2" x14ac:dyDescent="0.25">
      <c r="A2353" s="25" t="s">
        <v>3487</v>
      </c>
      <c r="B2353" s="26"/>
    </row>
    <row r="2354" spans="1:2" x14ac:dyDescent="0.25">
      <c r="A2354" s="25" t="s">
        <v>3488</v>
      </c>
      <c r="B2354" s="26"/>
    </row>
    <row r="2355" spans="1:2" x14ac:dyDescent="0.25">
      <c r="A2355" s="25" t="s">
        <v>3489</v>
      </c>
      <c r="B2355" s="26"/>
    </row>
    <row r="2356" spans="1:2" x14ac:dyDescent="0.25">
      <c r="A2356" s="25" t="s">
        <v>3490</v>
      </c>
      <c r="B2356" s="26"/>
    </row>
    <row r="2357" spans="1:2" x14ac:dyDescent="0.25">
      <c r="A2357" s="25" t="s">
        <v>3491</v>
      </c>
      <c r="B2357" s="26"/>
    </row>
    <row r="2358" spans="1:2" x14ac:dyDescent="0.25">
      <c r="A2358" s="25" t="s">
        <v>3492</v>
      </c>
      <c r="B2358" s="26"/>
    </row>
    <row r="2359" spans="1:2" x14ac:dyDescent="0.25">
      <c r="A2359" s="25" t="s">
        <v>3493</v>
      </c>
      <c r="B2359" s="26"/>
    </row>
    <row r="2360" spans="1:2" x14ac:dyDescent="0.25">
      <c r="A2360" s="25" t="s">
        <v>3494</v>
      </c>
      <c r="B2360" s="26"/>
    </row>
    <row r="2361" spans="1:2" x14ac:dyDescent="0.25">
      <c r="A2361" s="25" t="s">
        <v>3495</v>
      </c>
      <c r="B2361" s="26"/>
    </row>
    <row r="2362" spans="1:2" x14ac:dyDescent="0.25">
      <c r="A2362" s="25" t="s">
        <v>3496</v>
      </c>
      <c r="B2362" s="26"/>
    </row>
    <row r="2363" spans="1:2" x14ac:dyDescent="0.25">
      <c r="A2363" s="25" t="s">
        <v>3497</v>
      </c>
      <c r="B2363" s="26"/>
    </row>
    <row r="2364" spans="1:2" x14ac:dyDescent="0.25">
      <c r="A2364" s="25" t="s">
        <v>3498</v>
      </c>
      <c r="B2364" s="26"/>
    </row>
    <row r="2365" spans="1:2" x14ac:dyDescent="0.25">
      <c r="A2365" s="25" t="s">
        <v>3499</v>
      </c>
      <c r="B2365" s="26"/>
    </row>
    <row r="2366" spans="1:2" x14ac:dyDescent="0.25">
      <c r="A2366" s="25" t="s">
        <v>3500</v>
      </c>
      <c r="B2366" s="26"/>
    </row>
    <row r="2367" spans="1:2" x14ac:dyDescent="0.25">
      <c r="A2367" s="25" t="s">
        <v>3501</v>
      </c>
      <c r="B2367" s="26"/>
    </row>
    <row r="2368" spans="1:2" x14ac:dyDescent="0.25">
      <c r="A2368" s="25" t="s">
        <v>3502</v>
      </c>
      <c r="B2368" s="26"/>
    </row>
    <row r="2369" spans="1:2" x14ac:dyDescent="0.25">
      <c r="A2369" s="25" t="s">
        <v>3503</v>
      </c>
      <c r="B2369" s="26"/>
    </row>
    <row r="2370" spans="1:2" x14ac:dyDescent="0.25">
      <c r="A2370" s="25" t="s">
        <v>3504</v>
      </c>
      <c r="B2370" s="26"/>
    </row>
    <row r="2371" spans="1:2" x14ac:dyDescent="0.25">
      <c r="A2371" s="25" t="s">
        <v>3505</v>
      </c>
      <c r="B2371" s="26"/>
    </row>
    <row r="2372" spans="1:2" x14ac:dyDescent="0.25">
      <c r="A2372" s="25" t="s">
        <v>3506</v>
      </c>
      <c r="B2372" s="26"/>
    </row>
    <row r="2373" spans="1:2" x14ac:dyDescent="0.25">
      <c r="A2373" s="25" t="s">
        <v>3507</v>
      </c>
      <c r="B2373" s="26"/>
    </row>
    <row r="2374" spans="1:2" x14ac:dyDescent="0.25">
      <c r="A2374" s="25" t="s">
        <v>3508</v>
      </c>
      <c r="B2374" s="26"/>
    </row>
    <row r="2375" spans="1:2" x14ac:dyDescent="0.25">
      <c r="A2375" s="25" t="s">
        <v>3509</v>
      </c>
      <c r="B2375" s="26"/>
    </row>
    <row r="2376" spans="1:2" x14ac:dyDescent="0.25">
      <c r="A2376" s="25" t="s">
        <v>3510</v>
      </c>
      <c r="B2376" s="26"/>
    </row>
    <row r="2377" spans="1:2" x14ac:dyDescent="0.25">
      <c r="A2377" s="25" t="s">
        <v>3511</v>
      </c>
      <c r="B2377" s="26"/>
    </row>
    <row r="2378" spans="1:2" x14ac:dyDescent="0.25">
      <c r="A2378" s="25" t="s">
        <v>3512</v>
      </c>
      <c r="B2378" s="26"/>
    </row>
    <row r="2379" spans="1:2" x14ac:dyDescent="0.25">
      <c r="A2379" s="25" t="s">
        <v>3513</v>
      </c>
      <c r="B2379" s="26"/>
    </row>
    <row r="2380" spans="1:2" x14ac:dyDescent="0.25">
      <c r="A2380" s="25" t="s">
        <v>3514</v>
      </c>
      <c r="B2380" s="26"/>
    </row>
    <row r="2381" spans="1:2" x14ac:dyDescent="0.25">
      <c r="A2381" s="25" t="s">
        <v>3515</v>
      </c>
      <c r="B2381" s="26"/>
    </row>
    <row r="2382" spans="1:2" x14ac:dyDescent="0.25">
      <c r="A2382" s="25" t="s">
        <v>3516</v>
      </c>
      <c r="B2382" s="26"/>
    </row>
    <row r="2383" spans="1:2" x14ac:dyDescent="0.25">
      <c r="A2383" s="25" t="s">
        <v>3517</v>
      </c>
      <c r="B2383" s="26"/>
    </row>
    <row r="2384" spans="1:2" x14ac:dyDescent="0.25">
      <c r="A2384" s="25" t="s">
        <v>3518</v>
      </c>
      <c r="B2384" s="26"/>
    </row>
    <row r="2385" spans="1:2" x14ac:dyDescent="0.25">
      <c r="A2385" s="25" t="s">
        <v>3519</v>
      </c>
      <c r="B2385" s="26"/>
    </row>
    <row r="2386" spans="1:2" x14ac:dyDescent="0.25">
      <c r="A2386" s="25" t="s">
        <v>3520</v>
      </c>
      <c r="B2386" s="26"/>
    </row>
    <row r="2387" spans="1:2" x14ac:dyDescent="0.25">
      <c r="A2387" s="25" t="s">
        <v>3521</v>
      </c>
      <c r="B2387" s="26"/>
    </row>
    <row r="2388" spans="1:2" x14ac:dyDescent="0.25">
      <c r="A2388" s="25" t="s">
        <v>3522</v>
      </c>
      <c r="B2388" s="26"/>
    </row>
    <row r="2389" spans="1:2" x14ac:dyDescent="0.25">
      <c r="A2389" s="25" t="s">
        <v>3523</v>
      </c>
      <c r="B2389" s="26"/>
    </row>
    <row r="2390" spans="1:2" x14ac:dyDescent="0.25">
      <c r="A2390" s="25" t="s">
        <v>3524</v>
      </c>
      <c r="B2390" s="26"/>
    </row>
    <row r="2391" spans="1:2" x14ac:dyDescent="0.25">
      <c r="A2391" s="25" t="s">
        <v>3525</v>
      </c>
      <c r="B2391" s="26"/>
    </row>
    <row r="2392" spans="1:2" x14ac:dyDescent="0.25">
      <c r="A2392" s="25" t="s">
        <v>3526</v>
      </c>
      <c r="B2392" s="26"/>
    </row>
    <row r="2393" spans="1:2" x14ac:dyDescent="0.25">
      <c r="A2393" s="25" t="s">
        <v>3527</v>
      </c>
      <c r="B2393" s="26"/>
    </row>
    <row r="2394" spans="1:2" x14ac:dyDescent="0.25">
      <c r="A2394" s="25" t="s">
        <v>3528</v>
      </c>
      <c r="B2394" s="26"/>
    </row>
    <row r="2395" spans="1:2" x14ac:dyDescent="0.25">
      <c r="A2395" s="25" t="s">
        <v>3529</v>
      </c>
      <c r="B2395" s="26"/>
    </row>
    <row r="2396" spans="1:2" x14ac:dyDescent="0.25">
      <c r="A2396" s="25" t="s">
        <v>3530</v>
      </c>
      <c r="B2396" s="26"/>
    </row>
    <row r="2397" spans="1:2" x14ac:dyDescent="0.25">
      <c r="A2397" s="25" t="s">
        <v>3531</v>
      </c>
      <c r="B2397" s="26"/>
    </row>
    <row r="2398" spans="1:2" x14ac:dyDescent="0.25">
      <c r="A2398" s="25" t="s">
        <v>3532</v>
      </c>
      <c r="B2398" s="26"/>
    </row>
    <row r="2399" spans="1:2" x14ac:dyDescent="0.25">
      <c r="A2399" s="25" t="s">
        <v>3533</v>
      </c>
      <c r="B2399" s="26"/>
    </row>
    <row r="2400" spans="1:2" x14ac:dyDescent="0.25">
      <c r="A2400" s="25" t="s">
        <v>3534</v>
      </c>
      <c r="B2400" s="26"/>
    </row>
    <row r="2401" spans="1:2" x14ac:dyDescent="0.25">
      <c r="A2401" s="25" t="s">
        <v>3535</v>
      </c>
      <c r="B2401" s="26"/>
    </row>
    <row r="2402" spans="1:2" x14ac:dyDescent="0.25">
      <c r="A2402" s="25" t="s">
        <v>3536</v>
      </c>
      <c r="B2402" s="26"/>
    </row>
    <row r="2403" spans="1:2" x14ac:dyDescent="0.25">
      <c r="A2403" s="25" t="s">
        <v>3537</v>
      </c>
      <c r="B2403" s="26"/>
    </row>
    <row r="2404" spans="1:2" x14ac:dyDescent="0.25">
      <c r="A2404" s="25" t="s">
        <v>3538</v>
      </c>
      <c r="B2404" s="26"/>
    </row>
    <row r="2405" spans="1:2" x14ac:dyDescent="0.25">
      <c r="A2405" s="25" t="s">
        <v>3539</v>
      </c>
      <c r="B2405" s="26"/>
    </row>
    <row r="2406" spans="1:2" x14ac:dyDescent="0.25">
      <c r="A2406" s="25" t="s">
        <v>3540</v>
      </c>
      <c r="B2406" s="26"/>
    </row>
    <row r="2407" spans="1:2" x14ac:dyDescent="0.25">
      <c r="A2407" s="25" t="s">
        <v>3541</v>
      </c>
      <c r="B2407" s="26"/>
    </row>
    <row r="2408" spans="1:2" x14ac:dyDescent="0.25">
      <c r="A2408" s="25" t="s">
        <v>3542</v>
      </c>
      <c r="B2408" s="26"/>
    </row>
    <row r="2409" spans="1:2" x14ac:dyDescent="0.25">
      <c r="A2409" s="25" t="s">
        <v>3543</v>
      </c>
      <c r="B2409" s="26"/>
    </row>
    <row r="2410" spans="1:2" x14ac:dyDescent="0.25">
      <c r="A2410" s="25" t="s">
        <v>3544</v>
      </c>
      <c r="B2410" s="26"/>
    </row>
    <row r="2411" spans="1:2" x14ac:dyDescent="0.25">
      <c r="A2411" s="25" t="s">
        <v>3545</v>
      </c>
      <c r="B2411" s="26"/>
    </row>
    <row r="2412" spans="1:2" x14ac:dyDescent="0.25">
      <c r="A2412" s="25" t="s">
        <v>3546</v>
      </c>
      <c r="B2412" s="26"/>
    </row>
    <row r="2413" spans="1:2" x14ac:dyDescent="0.25">
      <c r="A2413" s="25" t="s">
        <v>3547</v>
      </c>
      <c r="B2413" s="26"/>
    </row>
    <row r="2414" spans="1:2" x14ac:dyDescent="0.25">
      <c r="A2414" s="25" t="s">
        <v>3548</v>
      </c>
      <c r="B2414" s="26"/>
    </row>
    <row r="2415" spans="1:2" x14ac:dyDescent="0.25">
      <c r="A2415" s="25" t="s">
        <v>3549</v>
      </c>
      <c r="B2415" s="26"/>
    </row>
    <row r="2416" spans="1:2" x14ac:dyDescent="0.25">
      <c r="A2416" s="25" t="s">
        <v>3550</v>
      </c>
      <c r="B2416" s="26"/>
    </row>
    <row r="2417" spans="1:2" x14ac:dyDescent="0.25">
      <c r="A2417" s="25" t="s">
        <v>3551</v>
      </c>
      <c r="B2417" s="26"/>
    </row>
    <row r="2418" spans="1:2" x14ac:dyDescent="0.25">
      <c r="A2418" s="25" t="s">
        <v>3552</v>
      </c>
      <c r="B2418" s="26"/>
    </row>
    <row r="2419" spans="1:2" x14ac:dyDescent="0.25">
      <c r="A2419" s="25" t="s">
        <v>3553</v>
      </c>
      <c r="B2419" s="26"/>
    </row>
    <row r="2420" spans="1:2" x14ac:dyDescent="0.25">
      <c r="A2420" s="25" t="s">
        <v>3554</v>
      </c>
      <c r="B2420" s="26"/>
    </row>
    <row r="2421" spans="1:2" x14ac:dyDescent="0.25">
      <c r="A2421" s="25" t="s">
        <v>3555</v>
      </c>
      <c r="B2421" s="26"/>
    </row>
    <row r="2422" spans="1:2" x14ac:dyDescent="0.25">
      <c r="A2422" s="25" t="s">
        <v>3556</v>
      </c>
      <c r="B2422" s="26"/>
    </row>
    <row r="2423" spans="1:2" x14ac:dyDescent="0.25">
      <c r="A2423" s="25" t="s">
        <v>3557</v>
      </c>
      <c r="B2423" s="26"/>
    </row>
    <row r="2424" spans="1:2" x14ac:dyDescent="0.25">
      <c r="A2424" s="25" t="s">
        <v>3558</v>
      </c>
      <c r="B2424" s="26"/>
    </row>
    <row r="2425" spans="1:2" x14ac:dyDescent="0.25">
      <c r="A2425" s="25" t="s">
        <v>3559</v>
      </c>
      <c r="B2425" s="26"/>
    </row>
    <row r="2426" spans="1:2" x14ac:dyDescent="0.25">
      <c r="A2426" s="25" t="s">
        <v>3560</v>
      </c>
      <c r="B2426" s="26"/>
    </row>
    <row r="2427" spans="1:2" x14ac:dyDescent="0.25">
      <c r="A2427" s="25" t="s">
        <v>3561</v>
      </c>
      <c r="B2427" s="26"/>
    </row>
    <row r="2428" spans="1:2" x14ac:dyDescent="0.25">
      <c r="A2428" s="25" t="s">
        <v>3562</v>
      </c>
      <c r="B2428" s="26"/>
    </row>
    <row r="2429" spans="1:2" x14ac:dyDescent="0.25">
      <c r="A2429" s="25" t="s">
        <v>3563</v>
      </c>
      <c r="B2429" s="26"/>
    </row>
    <row r="2430" spans="1:2" x14ac:dyDescent="0.25">
      <c r="A2430" s="25" t="s">
        <v>3564</v>
      </c>
      <c r="B2430" s="26"/>
    </row>
    <row r="2431" spans="1:2" x14ac:dyDescent="0.25">
      <c r="A2431" s="25" t="s">
        <v>3565</v>
      </c>
      <c r="B2431" s="26"/>
    </row>
    <row r="2432" spans="1:2" x14ac:dyDescent="0.25">
      <c r="A2432" s="25" t="s">
        <v>3566</v>
      </c>
      <c r="B2432" s="26"/>
    </row>
    <row r="2433" spans="1:2" x14ac:dyDescent="0.25">
      <c r="A2433" s="25" t="s">
        <v>3567</v>
      </c>
      <c r="B2433" s="26"/>
    </row>
    <row r="2434" spans="1:2" x14ac:dyDescent="0.25">
      <c r="A2434" s="25" t="s">
        <v>3568</v>
      </c>
      <c r="B2434" s="26"/>
    </row>
    <row r="2435" spans="1:2" x14ac:dyDescent="0.25">
      <c r="A2435" s="25" t="s">
        <v>3569</v>
      </c>
      <c r="B2435" s="26"/>
    </row>
    <row r="2436" spans="1:2" x14ac:dyDescent="0.25">
      <c r="A2436" s="25" t="s">
        <v>3570</v>
      </c>
      <c r="B2436" s="26"/>
    </row>
    <row r="2437" spans="1:2" x14ac:dyDescent="0.25">
      <c r="A2437" s="25" t="s">
        <v>3571</v>
      </c>
      <c r="B2437" s="26"/>
    </row>
    <row r="2438" spans="1:2" x14ac:dyDescent="0.25">
      <c r="A2438" s="25" t="s">
        <v>3572</v>
      </c>
      <c r="B2438" s="26"/>
    </row>
    <row r="2439" spans="1:2" x14ac:dyDescent="0.25">
      <c r="A2439" s="25" t="s">
        <v>3573</v>
      </c>
      <c r="B2439" s="26"/>
    </row>
    <row r="2440" spans="1:2" x14ac:dyDescent="0.25">
      <c r="A2440" s="25" t="s">
        <v>3574</v>
      </c>
      <c r="B2440" s="26"/>
    </row>
    <row r="2441" spans="1:2" x14ac:dyDescent="0.25">
      <c r="A2441" s="25" t="s">
        <v>3575</v>
      </c>
      <c r="B2441" s="26"/>
    </row>
    <row r="2442" spans="1:2" x14ac:dyDescent="0.25">
      <c r="A2442" s="25" t="s">
        <v>3576</v>
      </c>
      <c r="B2442" s="26"/>
    </row>
    <row r="2443" spans="1:2" x14ac:dyDescent="0.25">
      <c r="A2443" s="25" t="s">
        <v>3577</v>
      </c>
      <c r="B2443" s="26"/>
    </row>
    <row r="2444" spans="1:2" x14ac:dyDescent="0.25">
      <c r="A2444" s="25" t="s">
        <v>3578</v>
      </c>
      <c r="B2444" s="26"/>
    </row>
    <row r="2445" spans="1:2" x14ac:dyDescent="0.25">
      <c r="A2445" s="25" t="s">
        <v>3579</v>
      </c>
      <c r="B2445" s="26"/>
    </row>
    <row r="2446" spans="1:2" x14ac:dyDescent="0.25">
      <c r="A2446" s="25" t="s">
        <v>3580</v>
      </c>
      <c r="B2446" s="26"/>
    </row>
    <row r="2447" spans="1:2" x14ac:dyDescent="0.25">
      <c r="A2447" s="25" t="s">
        <v>3581</v>
      </c>
      <c r="B2447" s="26"/>
    </row>
    <row r="2448" spans="1:2" x14ac:dyDescent="0.25">
      <c r="A2448" s="25" t="s">
        <v>3582</v>
      </c>
      <c r="B2448" s="26"/>
    </row>
    <row r="2449" spans="1:2" x14ac:dyDescent="0.25">
      <c r="A2449" s="25" t="s">
        <v>3583</v>
      </c>
      <c r="B2449" s="26"/>
    </row>
    <row r="2450" spans="1:2" x14ac:dyDescent="0.25">
      <c r="A2450" s="25" t="s">
        <v>3584</v>
      </c>
      <c r="B2450" s="26"/>
    </row>
    <row r="2451" spans="1:2" x14ac:dyDescent="0.25">
      <c r="A2451" s="25" t="s">
        <v>3585</v>
      </c>
      <c r="B2451" s="26"/>
    </row>
    <row r="2452" spans="1:2" x14ac:dyDescent="0.25">
      <c r="A2452" s="25" t="s">
        <v>3586</v>
      </c>
      <c r="B2452" s="26"/>
    </row>
    <row r="2453" spans="1:2" x14ac:dyDescent="0.25">
      <c r="A2453" s="25" t="s">
        <v>3587</v>
      </c>
      <c r="B2453" s="26"/>
    </row>
    <row r="2454" spans="1:2" x14ac:dyDescent="0.25">
      <c r="A2454" s="25" t="s">
        <v>3588</v>
      </c>
      <c r="B2454" s="26"/>
    </row>
    <row r="2455" spans="1:2" x14ac:dyDescent="0.25">
      <c r="A2455" s="25" t="s">
        <v>3589</v>
      </c>
      <c r="B2455" s="26"/>
    </row>
    <row r="2456" spans="1:2" x14ac:dyDescent="0.25">
      <c r="A2456" s="25" t="s">
        <v>3590</v>
      </c>
      <c r="B2456" s="26"/>
    </row>
    <row r="2457" spans="1:2" x14ac:dyDescent="0.25">
      <c r="A2457" s="25" t="s">
        <v>3591</v>
      </c>
      <c r="B2457" s="26"/>
    </row>
    <row r="2458" spans="1:2" x14ac:dyDescent="0.25">
      <c r="A2458" s="25" t="s">
        <v>3592</v>
      </c>
      <c r="B2458" s="26"/>
    </row>
    <row r="2459" spans="1:2" x14ac:dyDescent="0.25">
      <c r="A2459" s="25" t="s">
        <v>3593</v>
      </c>
      <c r="B2459" s="26"/>
    </row>
    <row r="2460" spans="1:2" x14ac:dyDescent="0.25">
      <c r="A2460" s="25" t="s">
        <v>3594</v>
      </c>
      <c r="B2460" s="26"/>
    </row>
    <row r="2461" spans="1:2" x14ac:dyDescent="0.25">
      <c r="A2461" s="25" t="s">
        <v>3595</v>
      </c>
      <c r="B2461" s="26"/>
    </row>
    <row r="2462" spans="1:2" x14ac:dyDescent="0.25">
      <c r="A2462" s="25" t="s">
        <v>3596</v>
      </c>
      <c r="B2462" s="26"/>
    </row>
    <row r="2463" spans="1:2" x14ac:dyDescent="0.25">
      <c r="A2463" s="25" t="s">
        <v>3597</v>
      </c>
      <c r="B2463" s="26"/>
    </row>
    <row r="2464" spans="1:2" x14ac:dyDescent="0.25">
      <c r="A2464" s="25" t="s">
        <v>3598</v>
      </c>
      <c r="B2464" s="26"/>
    </row>
    <row r="2465" spans="1:2" x14ac:dyDescent="0.25">
      <c r="A2465" s="25" t="s">
        <v>3599</v>
      </c>
      <c r="B2465" s="26"/>
    </row>
    <row r="2466" spans="1:2" x14ac:dyDescent="0.25">
      <c r="A2466" s="25" t="s">
        <v>3600</v>
      </c>
      <c r="B2466" s="26"/>
    </row>
    <row r="2467" spans="1:2" x14ac:dyDescent="0.25">
      <c r="A2467" s="25" t="s">
        <v>3601</v>
      </c>
      <c r="B2467" s="26"/>
    </row>
    <row r="2468" spans="1:2" x14ac:dyDescent="0.25">
      <c r="A2468" s="25" t="s">
        <v>3602</v>
      </c>
      <c r="B2468" s="26"/>
    </row>
    <row r="2469" spans="1:2" x14ac:dyDescent="0.25">
      <c r="A2469" s="25" t="s">
        <v>3603</v>
      </c>
      <c r="B2469" s="26"/>
    </row>
    <row r="2470" spans="1:2" x14ac:dyDescent="0.25">
      <c r="A2470" s="25" t="s">
        <v>3604</v>
      </c>
      <c r="B2470" s="26"/>
    </row>
    <row r="2471" spans="1:2" x14ac:dyDescent="0.25">
      <c r="A2471" s="25" t="s">
        <v>3605</v>
      </c>
      <c r="B2471" s="26"/>
    </row>
    <row r="2472" spans="1:2" x14ac:dyDescent="0.25">
      <c r="A2472" s="25" t="s">
        <v>3606</v>
      </c>
      <c r="B2472" s="26"/>
    </row>
    <row r="2473" spans="1:2" x14ac:dyDescent="0.25">
      <c r="A2473" s="25" t="s">
        <v>3607</v>
      </c>
      <c r="B2473" s="26"/>
    </row>
    <row r="2474" spans="1:2" x14ac:dyDescent="0.25">
      <c r="A2474" s="25" t="s">
        <v>3608</v>
      </c>
      <c r="B2474" s="26"/>
    </row>
    <row r="2475" spans="1:2" x14ac:dyDescent="0.25">
      <c r="A2475" s="25" t="s">
        <v>3609</v>
      </c>
      <c r="B2475" s="26"/>
    </row>
    <row r="2476" spans="1:2" x14ac:dyDescent="0.25">
      <c r="A2476" s="25" t="s">
        <v>3610</v>
      </c>
      <c r="B2476" s="26"/>
    </row>
    <row r="2477" spans="1:2" x14ac:dyDescent="0.25">
      <c r="A2477" s="25" t="s">
        <v>3611</v>
      </c>
      <c r="B2477" s="26"/>
    </row>
    <row r="2478" spans="1:2" x14ac:dyDescent="0.25">
      <c r="A2478" s="25" t="s">
        <v>3612</v>
      </c>
      <c r="B2478" s="26"/>
    </row>
    <row r="2479" spans="1:2" x14ac:dyDescent="0.25">
      <c r="A2479" s="25" t="s">
        <v>3613</v>
      </c>
      <c r="B2479" s="26"/>
    </row>
    <row r="2480" spans="1:2" x14ac:dyDescent="0.25">
      <c r="A2480" s="25" t="s">
        <v>3614</v>
      </c>
      <c r="B2480" s="26"/>
    </row>
    <row r="2481" spans="1:2" x14ac:dyDescent="0.25">
      <c r="A2481" s="25" t="s">
        <v>3615</v>
      </c>
      <c r="B2481" s="26"/>
    </row>
    <row r="2482" spans="1:2" x14ac:dyDescent="0.25">
      <c r="A2482" s="25" t="s">
        <v>3616</v>
      </c>
      <c r="B2482" s="26"/>
    </row>
    <row r="2483" spans="1:2" x14ac:dyDescent="0.25">
      <c r="A2483" s="25" t="s">
        <v>3617</v>
      </c>
      <c r="B2483" s="26"/>
    </row>
    <row r="2484" spans="1:2" x14ac:dyDescent="0.25">
      <c r="A2484" s="25" t="s">
        <v>3618</v>
      </c>
      <c r="B2484" s="26"/>
    </row>
    <row r="2485" spans="1:2" x14ac:dyDescent="0.25">
      <c r="A2485" s="25" t="s">
        <v>3619</v>
      </c>
      <c r="B2485" s="26"/>
    </row>
    <row r="2486" spans="1:2" x14ac:dyDescent="0.25">
      <c r="A2486" s="25" t="s">
        <v>3620</v>
      </c>
      <c r="B2486" s="26"/>
    </row>
    <row r="2487" spans="1:2" x14ac:dyDescent="0.25">
      <c r="A2487" s="25" t="s">
        <v>3621</v>
      </c>
      <c r="B2487" s="26"/>
    </row>
    <row r="2488" spans="1:2" x14ac:dyDescent="0.25">
      <c r="A2488" s="25" t="s">
        <v>3622</v>
      </c>
      <c r="B2488" s="26"/>
    </row>
    <row r="2489" spans="1:2" x14ac:dyDescent="0.25">
      <c r="A2489" s="25" t="s">
        <v>3623</v>
      </c>
      <c r="B2489" s="26"/>
    </row>
    <row r="2490" spans="1:2" x14ac:dyDescent="0.25">
      <c r="A2490" s="25" t="s">
        <v>3624</v>
      </c>
      <c r="B2490" s="26"/>
    </row>
    <row r="2491" spans="1:2" x14ac:dyDescent="0.25">
      <c r="A2491" s="25" t="s">
        <v>3625</v>
      </c>
      <c r="B2491" s="26"/>
    </row>
    <row r="2492" spans="1:2" x14ac:dyDescent="0.25">
      <c r="A2492" s="25" t="s">
        <v>3626</v>
      </c>
      <c r="B2492" s="26"/>
    </row>
    <row r="2493" spans="1:2" x14ac:dyDescent="0.25">
      <c r="A2493" s="25" t="s">
        <v>3627</v>
      </c>
      <c r="B2493" s="26"/>
    </row>
    <row r="2494" spans="1:2" x14ac:dyDescent="0.25">
      <c r="A2494" s="25" t="s">
        <v>3628</v>
      </c>
      <c r="B2494" s="26"/>
    </row>
    <row r="2495" spans="1:2" x14ac:dyDescent="0.25">
      <c r="A2495" s="25" t="s">
        <v>3629</v>
      </c>
      <c r="B2495" s="26"/>
    </row>
    <row r="2496" spans="1:2" x14ac:dyDescent="0.25">
      <c r="A2496" s="25" t="s">
        <v>3630</v>
      </c>
      <c r="B2496" s="26"/>
    </row>
    <row r="2497" spans="1:2" x14ac:dyDescent="0.25">
      <c r="A2497" s="25" t="s">
        <v>3631</v>
      </c>
      <c r="B2497" s="26"/>
    </row>
    <row r="2498" spans="1:2" x14ac:dyDescent="0.25">
      <c r="A2498" s="25" t="s">
        <v>3632</v>
      </c>
      <c r="B2498" s="26"/>
    </row>
    <row r="2499" spans="1:2" x14ac:dyDescent="0.25">
      <c r="A2499" s="25" t="s">
        <v>3633</v>
      </c>
      <c r="B2499" s="26"/>
    </row>
    <row r="2500" spans="1:2" x14ac:dyDescent="0.25">
      <c r="A2500" s="25" t="s">
        <v>3634</v>
      </c>
      <c r="B2500" s="26"/>
    </row>
    <row r="2501" spans="1:2" x14ac:dyDescent="0.25">
      <c r="A2501" s="25" t="s">
        <v>3635</v>
      </c>
      <c r="B2501" s="26"/>
    </row>
    <row r="2502" spans="1:2" x14ac:dyDescent="0.25">
      <c r="A2502" s="25" t="s">
        <v>3636</v>
      </c>
      <c r="B2502" s="26"/>
    </row>
    <row r="2503" spans="1:2" x14ac:dyDescent="0.25">
      <c r="A2503" s="25" t="s">
        <v>3637</v>
      </c>
      <c r="B2503" s="26"/>
    </row>
    <row r="2504" spans="1:2" x14ac:dyDescent="0.25">
      <c r="A2504" s="25" t="s">
        <v>3638</v>
      </c>
      <c r="B2504" s="26"/>
    </row>
    <row r="2505" spans="1:2" x14ac:dyDescent="0.25">
      <c r="A2505" s="25" t="s">
        <v>3639</v>
      </c>
      <c r="B2505" s="26"/>
    </row>
    <row r="2506" spans="1:2" x14ac:dyDescent="0.25">
      <c r="A2506" s="25" t="s">
        <v>3640</v>
      </c>
      <c r="B2506" s="26"/>
    </row>
    <row r="2507" spans="1:2" x14ac:dyDescent="0.25">
      <c r="A2507" s="25" t="s">
        <v>3641</v>
      </c>
      <c r="B2507" s="26"/>
    </row>
    <row r="2508" spans="1:2" x14ac:dyDescent="0.25">
      <c r="A2508" s="25" t="s">
        <v>3642</v>
      </c>
      <c r="B2508" s="26"/>
    </row>
    <row r="2509" spans="1:2" x14ac:dyDescent="0.25">
      <c r="A2509" s="25" t="s">
        <v>3643</v>
      </c>
      <c r="B2509" s="26"/>
    </row>
    <row r="2510" spans="1:2" x14ac:dyDescent="0.25">
      <c r="A2510" s="25" t="s">
        <v>3644</v>
      </c>
      <c r="B2510" s="26"/>
    </row>
    <row r="2511" spans="1:2" x14ac:dyDescent="0.25">
      <c r="A2511" s="25" t="s">
        <v>3645</v>
      </c>
      <c r="B2511" s="26"/>
    </row>
    <row r="2512" spans="1:2" x14ac:dyDescent="0.25">
      <c r="A2512" s="25" t="s">
        <v>3646</v>
      </c>
      <c r="B2512" s="26"/>
    </row>
    <row r="2513" spans="1:2" x14ac:dyDescent="0.25">
      <c r="A2513" s="25" t="s">
        <v>3647</v>
      </c>
      <c r="B2513" s="26"/>
    </row>
    <row r="2514" spans="1:2" x14ac:dyDescent="0.25">
      <c r="A2514" s="25" t="s">
        <v>3648</v>
      </c>
      <c r="B2514" s="26"/>
    </row>
    <row r="2515" spans="1:2" x14ac:dyDescent="0.25">
      <c r="A2515" s="25" t="s">
        <v>3649</v>
      </c>
      <c r="B2515" s="26"/>
    </row>
    <row r="2516" spans="1:2" x14ac:dyDescent="0.25">
      <c r="A2516" s="25" t="s">
        <v>3650</v>
      </c>
      <c r="B2516" s="26"/>
    </row>
    <row r="2517" spans="1:2" x14ac:dyDescent="0.25">
      <c r="A2517" s="25" t="s">
        <v>3651</v>
      </c>
      <c r="B2517" s="26"/>
    </row>
    <row r="2518" spans="1:2" x14ac:dyDescent="0.25">
      <c r="A2518" s="25" t="s">
        <v>3652</v>
      </c>
      <c r="B2518" s="26"/>
    </row>
    <row r="2519" spans="1:2" x14ac:dyDescent="0.25">
      <c r="A2519" s="25" t="s">
        <v>3653</v>
      </c>
      <c r="B2519" s="26"/>
    </row>
    <row r="2520" spans="1:2" x14ac:dyDescent="0.25">
      <c r="A2520" s="25" t="s">
        <v>3654</v>
      </c>
      <c r="B2520" s="26"/>
    </row>
    <row r="2521" spans="1:2" x14ac:dyDescent="0.25">
      <c r="A2521" s="25" t="s">
        <v>3655</v>
      </c>
      <c r="B2521" s="26"/>
    </row>
    <row r="2522" spans="1:2" x14ac:dyDescent="0.25">
      <c r="A2522" s="25" t="s">
        <v>3656</v>
      </c>
      <c r="B2522" s="26"/>
    </row>
    <row r="2523" spans="1:2" x14ac:dyDescent="0.25">
      <c r="A2523" s="25" t="s">
        <v>3657</v>
      </c>
      <c r="B2523" s="26"/>
    </row>
    <row r="2524" spans="1:2" x14ac:dyDescent="0.25">
      <c r="A2524" s="25" t="s">
        <v>3658</v>
      </c>
      <c r="B2524" s="26"/>
    </row>
    <row r="2525" spans="1:2" x14ac:dyDescent="0.25">
      <c r="A2525" s="25" t="s">
        <v>3659</v>
      </c>
      <c r="B2525" s="26"/>
    </row>
    <row r="2526" spans="1:2" x14ac:dyDescent="0.25">
      <c r="A2526" s="25" t="s">
        <v>3660</v>
      </c>
      <c r="B2526" s="26"/>
    </row>
    <row r="2527" spans="1:2" x14ac:dyDescent="0.25">
      <c r="A2527" s="25" t="s">
        <v>3661</v>
      </c>
      <c r="B2527" s="26"/>
    </row>
    <row r="2528" spans="1:2" x14ac:dyDescent="0.25">
      <c r="A2528" s="25" t="s">
        <v>3662</v>
      </c>
      <c r="B2528" s="26"/>
    </row>
    <row r="2529" spans="1:2" x14ac:dyDescent="0.25">
      <c r="A2529" s="25" t="s">
        <v>3663</v>
      </c>
      <c r="B2529" s="26"/>
    </row>
    <row r="2530" spans="1:2" x14ac:dyDescent="0.25">
      <c r="A2530" s="25" t="s">
        <v>3664</v>
      </c>
      <c r="B2530" s="26"/>
    </row>
    <row r="2531" spans="1:2" x14ac:dyDescent="0.25">
      <c r="A2531" s="25" t="s">
        <v>3665</v>
      </c>
      <c r="B2531" s="26"/>
    </row>
    <row r="2532" spans="1:2" x14ac:dyDescent="0.25">
      <c r="A2532" s="25" t="s">
        <v>3666</v>
      </c>
      <c r="B2532" s="26"/>
    </row>
    <row r="2533" spans="1:2" x14ac:dyDescent="0.25">
      <c r="A2533" s="25" t="s">
        <v>3667</v>
      </c>
      <c r="B2533" s="26"/>
    </row>
    <row r="2534" spans="1:2" x14ac:dyDescent="0.25">
      <c r="A2534" s="25" t="s">
        <v>3668</v>
      </c>
      <c r="B2534" s="26"/>
    </row>
    <row r="2535" spans="1:2" x14ac:dyDescent="0.25">
      <c r="A2535" s="25" t="s">
        <v>3669</v>
      </c>
      <c r="B2535" s="26"/>
    </row>
    <row r="2536" spans="1:2" x14ac:dyDescent="0.25">
      <c r="A2536" s="25" t="s">
        <v>3670</v>
      </c>
      <c r="B2536" s="26"/>
    </row>
    <row r="2537" spans="1:2" x14ac:dyDescent="0.25">
      <c r="A2537" s="25" t="s">
        <v>3671</v>
      </c>
      <c r="B2537" s="26"/>
    </row>
    <row r="2538" spans="1:2" x14ac:dyDescent="0.25">
      <c r="A2538" s="25" t="s">
        <v>3672</v>
      </c>
      <c r="B2538" s="26"/>
    </row>
    <row r="2539" spans="1:2" x14ac:dyDescent="0.25">
      <c r="A2539" s="25" t="s">
        <v>3673</v>
      </c>
      <c r="B2539" s="26"/>
    </row>
    <row r="2540" spans="1:2" x14ac:dyDescent="0.25">
      <c r="A2540" s="25" t="s">
        <v>3674</v>
      </c>
      <c r="B2540" s="26"/>
    </row>
    <row r="2541" spans="1:2" x14ac:dyDescent="0.25">
      <c r="A2541" s="25" t="s">
        <v>3675</v>
      </c>
      <c r="B2541" s="26"/>
    </row>
    <row r="2542" spans="1:2" x14ac:dyDescent="0.25">
      <c r="A2542" s="25" t="s">
        <v>3676</v>
      </c>
      <c r="B2542" s="26"/>
    </row>
    <row r="2543" spans="1:2" x14ac:dyDescent="0.25">
      <c r="A2543" s="25" t="s">
        <v>3677</v>
      </c>
      <c r="B2543" s="26"/>
    </row>
    <row r="2544" spans="1:2" x14ac:dyDescent="0.25">
      <c r="A2544" s="25" t="s">
        <v>3678</v>
      </c>
      <c r="B2544" s="26"/>
    </row>
    <row r="2545" spans="1:2" x14ac:dyDescent="0.25">
      <c r="A2545" s="25" t="s">
        <v>3679</v>
      </c>
      <c r="B2545" s="26"/>
    </row>
    <row r="2546" spans="1:2" x14ac:dyDescent="0.25">
      <c r="A2546" s="25" t="s">
        <v>3680</v>
      </c>
      <c r="B2546" s="26"/>
    </row>
    <row r="2547" spans="1:2" x14ac:dyDescent="0.25">
      <c r="A2547" s="25" t="s">
        <v>3681</v>
      </c>
      <c r="B2547" s="26"/>
    </row>
    <row r="2548" spans="1:2" x14ac:dyDescent="0.25">
      <c r="A2548" s="25" t="s">
        <v>3682</v>
      </c>
      <c r="B2548" s="26"/>
    </row>
    <row r="2549" spans="1:2" x14ac:dyDescent="0.25">
      <c r="A2549" s="25" t="s">
        <v>3683</v>
      </c>
      <c r="B2549" s="26"/>
    </row>
    <row r="2550" spans="1:2" x14ac:dyDescent="0.25">
      <c r="A2550" s="25" t="s">
        <v>3684</v>
      </c>
      <c r="B2550" s="26"/>
    </row>
    <row r="2551" spans="1:2" x14ac:dyDescent="0.25">
      <c r="A2551" s="25" t="s">
        <v>3685</v>
      </c>
      <c r="B2551" s="26"/>
    </row>
    <row r="2552" spans="1:2" x14ac:dyDescent="0.25">
      <c r="A2552" s="25" t="s">
        <v>3686</v>
      </c>
      <c r="B2552" s="26"/>
    </row>
    <row r="2553" spans="1:2" x14ac:dyDescent="0.25">
      <c r="A2553" s="25" t="s">
        <v>3687</v>
      </c>
      <c r="B2553" s="26"/>
    </row>
    <row r="2554" spans="1:2" x14ac:dyDescent="0.25">
      <c r="A2554" s="25" t="s">
        <v>3688</v>
      </c>
      <c r="B2554" s="26"/>
    </row>
    <row r="2555" spans="1:2" x14ac:dyDescent="0.25">
      <c r="A2555" s="25" t="s">
        <v>3689</v>
      </c>
      <c r="B2555" s="26"/>
    </row>
    <row r="2556" spans="1:2" x14ac:dyDescent="0.25">
      <c r="A2556" s="25" t="s">
        <v>3690</v>
      </c>
      <c r="B2556" s="26"/>
    </row>
    <row r="2557" spans="1:2" x14ac:dyDescent="0.25">
      <c r="A2557" s="25" t="s">
        <v>3691</v>
      </c>
      <c r="B2557" s="26"/>
    </row>
    <row r="2558" spans="1:2" x14ac:dyDescent="0.25">
      <c r="A2558" s="25" t="s">
        <v>3692</v>
      </c>
      <c r="B2558" s="26"/>
    </row>
    <row r="2559" spans="1:2" x14ac:dyDescent="0.25">
      <c r="A2559" s="25" t="s">
        <v>3693</v>
      </c>
      <c r="B2559" s="26"/>
    </row>
    <row r="2560" spans="1:2" x14ac:dyDescent="0.25">
      <c r="A2560" s="25" t="s">
        <v>3694</v>
      </c>
      <c r="B2560" s="26"/>
    </row>
    <row r="2561" spans="1:2" x14ac:dyDescent="0.25">
      <c r="A2561" s="25" t="s">
        <v>3695</v>
      </c>
      <c r="B2561" s="26"/>
    </row>
    <row r="2562" spans="1:2" x14ac:dyDescent="0.25">
      <c r="A2562" s="25" t="s">
        <v>3696</v>
      </c>
      <c r="B2562" s="26"/>
    </row>
    <row r="2563" spans="1:2" x14ac:dyDescent="0.25">
      <c r="A2563" s="25" t="s">
        <v>3697</v>
      </c>
      <c r="B2563" s="26"/>
    </row>
    <row r="2564" spans="1:2" x14ac:dyDescent="0.25">
      <c r="A2564" s="25" t="s">
        <v>3698</v>
      </c>
      <c r="B2564" s="26"/>
    </row>
    <row r="2565" spans="1:2" x14ac:dyDescent="0.25">
      <c r="A2565" s="25" t="s">
        <v>3699</v>
      </c>
      <c r="B2565" s="26"/>
    </row>
    <row r="2566" spans="1:2" x14ac:dyDescent="0.25">
      <c r="A2566" s="25" t="s">
        <v>3700</v>
      </c>
      <c r="B2566" s="26"/>
    </row>
    <row r="2567" spans="1:2" x14ac:dyDescent="0.25">
      <c r="A2567" s="25" t="s">
        <v>3701</v>
      </c>
      <c r="B2567" s="26"/>
    </row>
    <row r="2568" spans="1:2" x14ac:dyDescent="0.25">
      <c r="A2568" s="25" t="s">
        <v>3702</v>
      </c>
      <c r="B2568" s="26"/>
    </row>
    <row r="2569" spans="1:2" x14ac:dyDescent="0.25">
      <c r="A2569" s="25" t="s">
        <v>3703</v>
      </c>
      <c r="B2569" s="26"/>
    </row>
    <row r="2570" spans="1:2" x14ac:dyDescent="0.25">
      <c r="A2570" s="25" t="s">
        <v>3704</v>
      </c>
      <c r="B2570" s="26"/>
    </row>
    <row r="2571" spans="1:2" x14ac:dyDescent="0.25">
      <c r="A2571" s="25" t="s">
        <v>3705</v>
      </c>
      <c r="B2571" s="26"/>
    </row>
    <row r="2572" spans="1:2" x14ac:dyDescent="0.25">
      <c r="A2572" s="25" t="s">
        <v>3706</v>
      </c>
      <c r="B2572" s="26"/>
    </row>
    <row r="2573" spans="1:2" x14ac:dyDescent="0.25">
      <c r="A2573" s="25" t="s">
        <v>3707</v>
      </c>
      <c r="B2573" s="26"/>
    </row>
    <row r="2574" spans="1:2" x14ac:dyDescent="0.25">
      <c r="A2574" s="25" t="s">
        <v>3708</v>
      </c>
      <c r="B2574" s="26"/>
    </row>
    <row r="2575" spans="1:2" x14ac:dyDescent="0.25">
      <c r="A2575" s="25" t="s">
        <v>3709</v>
      </c>
      <c r="B2575" s="26"/>
    </row>
    <row r="2576" spans="1:2" x14ac:dyDescent="0.25">
      <c r="A2576" s="25" t="s">
        <v>3710</v>
      </c>
      <c r="B2576" s="26"/>
    </row>
    <row r="2577" spans="1:2" x14ac:dyDescent="0.25">
      <c r="A2577" s="25" t="s">
        <v>3711</v>
      </c>
      <c r="B2577" s="26"/>
    </row>
    <row r="2578" spans="1:2" x14ac:dyDescent="0.25">
      <c r="A2578" s="25" t="s">
        <v>3712</v>
      </c>
      <c r="B2578" s="26"/>
    </row>
    <row r="2579" spans="1:2" x14ac:dyDescent="0.25">
      <c r="A2579" s="25" t="s">
        <v>3713</v>
      </c>
      <c r="B2579" s="26"/>
    </row>
    <row r="2580" spans="1:2" x14ac:dyDescent="0.25">
      <c r="A2580" s="25" t="s">
        <v>3714</v>
      </c>
      <c r="B2580" s="26"/>
    </row>
    <row r="2581" spans="1:2" x14ac:dyDescent="0.25">
      <c r="A2581" s="25" t="s">
        <v>3715</v>
      </c>
      <c r="B2581" s="26"/>
    </row>
    <row r="2582" spans="1:2" x14ac:dyDescent="0.25">
      <c r="A2582" s="25" t="s">
        <v>3716</v>
      </c>
      <c r="B2582" s="26"/>
    </row>
    <row r="2583" spans="1:2" x14ac:dyDescent="0.25">
      <c r="A2583" s="25" t="s">
        <v>3717</v>
      </c>
      <c r="B2583" s="26"/>
    </row>
    <row r="2584" spans="1:2" x14ac:dyDescent="0.25">
      <c r="A2584" s="25" t="s">
        <v>3718</v>
      </c>
      <c r="B2584" s="26"/>
    </row>
    <row r="2585" spans="1:2" x14ac:dyDescent="0.25">
      <c r="A2585" s="25" t="s">
        <v>3719</v>
      </c>
      <c r="B2585" s="26"/>
    </row>
    <row r="2586" spans="1:2" x14ac:dyDescent="0.25">
      <c r="A2586" s="25" t="s">
        <v>3720</v>
      </c>
      <c r="B2586" s="26"/>
    </row>
    <row r="2587" spans="1:2" x14ac:dyDescent="0.25">
      <c r="A2587" s="25" t="s">
        <v>3721</v>
      </c>
      <c r="B2587" s="26"/>
    </row>
    <row r="2588" spans="1:2" x14ac:dyDescent="0.25">
      <c r="A2588" s="25" t="s">
        <v>3722</v>
      </c>
      <c r="B2588" s="26"/>
    </row>
    <row r="2589" spans="1:2" x14ac:dyDescent="0.25">
      <c r="A2589" s="25" t="s">
        <v>3723</v>
      </c>
      <c r="B2589" s="26"/>
    </row>
    <row r="2590" spans="1:2" x14ac:dyDescent="0.25">
      <c r="A2590" s="25" t="s">
        <v>3724</v>
      </c>
      <c r="B2590" s="26"/>
    </row>
    <row r="2591" spans="1:2" x14ac:dyDescent="0.25">
      <c r="A2591" s="25" t="s">
        <v>3725</v>
      </c>
      <c r="B2591" s="26"/>
    </row>
    <row r="2592" spans="1:2" x14ac:dyDescent="0.25">
      <c r="A2592" s="25" t="s">
        <v>3726</v>
      </c>
      <c r="B2592" s="26"/>
    </row>
    <row r="2593" spans="1:2" x14ac:dyDescent="0.25">
      <c r="A2593" s="25" t="s">
        <v>3727</v>
      </c>
      <c r="B2593" s="26"/>
    </row>
    <row r="2594" spans="1:2" x14ac:dyDescent="0.25">
      <c r="A2594" s="25" t="s">
        <v>3728</v>
      </c>
      <c r="B2594" s="26"/>
    </row>
    <row r="2595" spans="1:2" x14ac:dyDescent="0.25">
      <c r="A2595" s="25" t="s">
        <v>3729</v>
      </c>
      <c r="B2595"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election activeCell="M18" sqref="M18"/>
    </sheetView>
  </sheetViews>
  <sheetFormatPr defaultColWidth="9.1796875" defaultRowHeight="15.5" x14ac:dyDescent="0.25"/>
  <cols>
    <col min="1" max="1" width="2.81640625" style="1" customWidth="1"/>
    <col min="2" max="2" width="4.1796875" style="1" customWidth="1"/>
    <col min="3" max="10" width="11.81640625" style="1" customWidth="1"/>
    <col min="11" max="11" width="0" style="1" hidden="1" customWidth="1"/>
    <col min="12" max="12" width="9.1796875" style="1"/>
    <col min="13" max="13" width="10.54296875" style="1" bestFit="1" customWidth="1"/>
    <col min="14" max="21" width="9.1796875" style="1"/>
    <col min="22" max="22" width="9.1796875" style="3"/>
    <col min="23" max="16384" width="9.1796875" style="1"/>
  </cols>
  <sheetData>
    <row r="4" spans="2:22" x14ac:dyDescent="0.25">
      <c r="C4" s="28"/>
    </row>
    <row r="5" spans="2:22" ht="28" x14ac:dyDescent="0.25">
      <c r="M5" s="48"/>
    </row>
    <row r="6" spans="2:22" ht="34.5" customHeight="1" x14ac:dyDescent="0.25">
      <c r="C6" s="2"/>
      <c r="F6" s="2"/>
      <c r="G6" s="421" t="s">
        <v>0</v>
      </c>
      <c r="H6" s="421"/>
      <c r="I6" s="421"/>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22"/>
      <c r="E12" s="423"/>
      <c r="F12" s="423"/>
      <c r="G12" s="423"/>
      <c r="H12" s="423"/>
      <c r="I12" s="423"/>
      <c r="J12" s="424"/>
      <c r="M12" s="1"/>
      <c r="V12" s="7"/>
    </row>
    <row r="13" spans="2:22" s="6" customFormat="1" x14ac:dyDescent="0.25">
      <c r="C13" s="10" t="s">
        <v>5</v>
      </c>
      <c r="D13" s="36" t="s">
        <v>6</v>
      </c>
      <c r="E13" s="37"/>
      <c r="F13" s="36" t="s">
        <v>7</v>
      </c>
      <c r="H13" s="41"/>
      <c r="I13" s="41"/>
      <c r="J13" s="37"/>
      <c r="M13" s="1"/>
      <c r="V13" s="7"/>
    </row>
    <row r="14" spans="2:22" s="6" customFormat="1" x14ac:dyDescent="0.25">
      <c r="C14" s="54"/>
      <c r="D14" s="425"/>
      <c r="E14" s="426"/>
      <c r="F14" s="427"/>
      <c r="G14" s="428"/>
      <c r="H14" s="428"/>
      <c r="I14" s="428"/>
      <c r="J14" s="429"/>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 x14ac:dyDescent="0.25">
      <c r="B16" s="30" t="str">
        <f>LEFT(C16,1)</f>
        <v/>
      </c>
      <c r="C16" s="56"/>
      <c r="D16" s="82"/>
      <c r="E16" s="27"/>
      <c r="F16" s="430"/>
      <c r="G16" s="431"/>
      <c r="H16" s="431"/>
      <c r="I16" s="431"/>
      <c r="J16" s="412"/>
      <c r="K16" s="8" t="str">
        <f>TRIM(LEFT(F16,4))</f>
        <v/>
      </c>
      <c r="M16" s="42"/>
    </row>
    <row r="17" spans="3:22" s="8" customFormat="1" x14ac:dyDescent="0.3">
      <c r="C17" s="419" t="s">
        <v>12</v>
      </c>
      <c r="D17" s="420"/>
      <c r="E17" s="36" t="s">
        <v>13</v>
      </c>
      <c r="F17" s="37"/>
      <c r="G17" s="36" t="s">
        <v>14</v>
      </c>
      <c r="H17" s="37"/>
      <c r="I17" s="36" t="s">
        <v>15</v>
      </c>
      <c r="J17" s="37"/>
      <c r="M17" s="44"/>
      <c r="V17" s="9"/>
    </row>
    <row r="18" spans="3:22" s="8" customFormat="1" x14ac:dyDescent="0.25">
      <c r="C18" s="409"/>
      <c r="D18" s="410"/>
      <c r="E18" s="411"/>
      <c r="F18" s="412"/>
      <c r="G18" s="411"/>
      <c r="H18" s="413"/>
      <c r="I18" s="414">
        <f>G18</f>
        <v>0</v>
      </c>
      <c r="J18" s="415"/>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16"/>
      <c r="D24" s="417"/>
      <c r="E24" s="417"/>
      <c r="F24" s="417"/>
      <c r="G24" s="417"/>
      <c r="H24" s="417"/>
      <c r="I24" s="417"/>
      <c r="J24" s="418"/>
      <c r="M24" s="1"/>
      <c r="V24" s="7"/>
    </row>
    <row r="25" spans="3:22" s="6" customFormat="1" x14ac:dyDescent="0.25">
      <c r="C25" s="397" t="s">
        <v>18</v>
      </c>
      <c r="D25" s="398"/>
      <c r="E25" s="398"/>
      <c r="F25" s="398"/>
      <c r="G25" s="398"/>
      <c r="H25" s="398"/>
      <c r="I25" s="398"/>
      <c r="J25" s="399"/>
      <c r="N25" s="5"/>
      <c r="O25" s="5"/>
      <c r="P25" s="5"/>
      <c r="Q25" s="5"/>
      <c r="R25" s="5"/>
      <c r="S25" s="5"/>
      <c r="T25" s="5"/>
      <c r="V25" s="7"/>
    </row>
    <row r="26" spans="3:22" s="6" customFormat="1" x14ac:dyDescent="0.25">
      <c r="C26" s="400"/>
      <c r="D26" s="401"/>
      <c r="E26" s="401"/>
      <c r="F26" s="401"/>
      <c r="G26" s="401"/>
      <c r="H26" s="401"/>
      <c r="I26" s="401"/>
      <c r="J26" s="402"/>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400"/>
      <c r="D28" s="402"/>
      <c r="E28" s="395"/>
      <c r="F28" s="396"/>
      <c r="G28" s="396"/>
      <c r="H28" s="396"/>
      <c r="I28" s="104"/>
      <c r="J28" s="105"/>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32">
        <f>-'Budget till Agresso Personmån '!Q81</f>
        <v>0</v>
      </c>
      <c r="D32" s="433"/>
      <c r="E32" s="434"/>
      <c r="F32" s="403" t="str">
        <f>'Budget till Agresso Personmån '!T81</f>
        <v>-</v>
      </c>
      <c r="G32" s="404"/>
      <c r="H32" s="405"/>
      <c r="I32" s="409"/>
      <c r="J32" s="410"/>
      <c r="M32" s="5"/>
      <c r="N32" s="1"/>
      <c r="O32" s="1"/>
      <c r="P32" s="1"/>
      <c r="Q32" s="1"/>
      <c r="R32" s="1"/>
      <c r="S32" s="1"/>
      <c r="T32" s="1"/>
      <c r="V32" s="7"/>
    </row>
    <row r="33" spans="14:20" s="5" customFormat="1" ht="13" x14ac:dyDescent="0.25">
      <c r="N33" s="1"/>
      <c r="O33" s="1"/>
      <c r="P33" s="1"/>
      <c r="Q33" s="1"/>
      <c r="R33" s="1"/>
      <c r="S33" s="6"/>
      <c r="T33" s="6"/>
    </row>
  </sheetData>
  <mergeCells count="18">
    <mergeCell ref="C25:J25"/>
    <mergeCell ref="G6:I6"/>
    <mergeCell ref="D12:J12"/>
    <mergeCell ref="D14:E14"/>
    <mergeCell ref="F14:J14"/>
    <mergeCell ref="F16:J16"/>
    <mergeCell ref="C17:D17"/>
    <mergeCell ref="C18:D18"/>
    <mergeCell ref="E18:F18"/>
    <mergeCell ref="G18:H18"/>
    <mergeCell ref="I18:J18"/>
    <mergeCell ref="C24:J24"/>
    <mergeCell ref="C26:J26"/>
    <mergeCell ref="C28:D28"/>
    <mergeCell ref="E28:H28"/>
    <mergeCell ref="C32:E32"/>
    <mergeCell ref="F32:H32"/>
    <mergeCell ref="I32:J32"/>
  </mergeCells>
  <conditionalFormatting sqref="N22:T22">
    <cfRule type="expression" dxfId="6"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2.5" x14ac:dyDescent="0.25"/>
  <cols>
    <col min="1" max="1" width="9.1796875" hidden="1" customWidth="1"/>
    <col min="2" max="2" width="34.453125" bestFit="1" customWidth="1"/>
  </cols>
  <sheetData>
    <row r="1" spans="1:4" hidden="1" x14ac:dyDescent="0.25">
      <c r="A1" t="s">
        <v>3730</v>
      </c>
      <c r="B1" s="25"/>
      <c r="C1" s="26"/>
    </row>
    <row r="2" spans="1:4" hidden="1" x14ac:dyDescent="0.25">
      <c r="A2" t="s">
        <v>414</v>
      </c>
      <c r="B2" s="25"/>
      <c r="C2" s="26"/>
    </row>
    <row r="3" spans="1:4" x14ac:dyDescent="0.25">
      <c r="B3" s="25"/>
      <c r="C3" s="26"/>
    </row>
    <row r="4" spans="1:4" hidden="1" x14ac:dyDescent="0.25">
      <c r="A4" t="s">
        <v>415</v>
      </c>
      <c r="B4" s="25" t="s">
        <v>416</v>
      </c>
      <c r="C4" s="26" t="s">
        <v>65</v>
      </c>
      <c r="D4" s="25"/>
    </row>
    <row r="5" spans="1:4" x14ac:dyDescent="0.25">
      <c r="B5" s="25"/>
      <c r="C5" s="26"/>
    </row>
    <row r="6" spans="1:4" x14ac:dyDescent="0.25">
      <c r="A6" t="s">
        <v>327</v>
      </c>
      <c r="B6" s="25" t="s">
        <v>3731</v>
      </c>
      <c r="C6" s="26"/>
    </row>
    <row r="7" spans="1:4" x14ac:dyDescent="0.25">
      <c r="A7" t="s">
        <v>327</v>
      </c>
      <c r="B7" s="25" t="s">
        <v>3732</v>
      </c>
      <c r="C7" s="26"/>
    </row>
    <row r="8" spans="1:4" x14ac:dyDescent="0.25">
      <c r="A8" t="s">
        <v>327</v>
      </c>
      <c r="B8" s="25" t="s">
        <v>3733</v>
      </c>
      <c r="C8" s="26"/>
    </row>
    <row r="9" spans="1:4" x14ac:dyDescent="0.25">
      <c r="A9" t="s">
        <v>570</v>
      </c>
      <c r="B9" s="25" t="s">
        <v>3734</v>
      </c>
      <c r="C9"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2.5" x14ac:dyDescent="0.25"/>
  <cols>
    <col min="1" max="1" width="61.54296875" bestFit="1" customWidth="1"/>
  </cols>
  <sheetData>
    <row r="1" spans="1:2" x14ac:dyDescent="0.25">
      <c r="A1" s="25"/>
      <c r="B1" s="26"/>
    </row>
    <row r="2" spans="1:2" x14ac:dyDescent="0.25">
      <c r="A2" s="25"/>
      <c r="B2" s="26"/>
    </row>
    <row r="3" spans="1:2" x14ac:dyDescent="0.25">
      <c r="A3" s="25" t="s">
        <v>3735</v>
      </c>
      <c r="B3" s="26"/>
    </row>
    <row r="4" spans="1:2" x14ac:dyDescent="0.25">
      <c r="A4" s="25" t="s">
        <v>3736</v>
      </c>
      <c r="B4" s="26"/>
    </row>
    <row r="5" spans="1:2" x14ac:dyDescent="0.25">
      <c r="A5" s="25" t="s">
        <v>3737</v>
      </c>
      <c r="B5" s="26"/>
    </row>
    <row r="6" spans="1:2" x14ac:dyDescent="0.25">
      <c r="A6" s="25" t="s">
        <v>3738</v>
      </c>
      <c r="B6" s="26"/>
    </row>
    <row r="7" spans="1:2" x14ac:dyDescent="0.25">
      <c r="A7" s="25" t="s">
        <v>3739</v>
      </c>
      <c r="B7" s="26"/>
    </row>
    <row r="8" spans="1:2" x14ac:dyDescent="0.25">
      <c r="A8" s="25" t="s">
        <v>3740</v>
      </c>
      <c r="B8" s="26"/>
    </row>
    <row r="9" spans="1:2" x14ac:dyDescent="0.25">
      <c r="A9" s="25" t="s">
        <v>3741</v>
      </c>
      <c r="B9" s="26"/>
    </row>
    <row r="10" spans="1:2" x14ac:dyDescent="0.25">
      <c r="A10" s="25" t="s">
        <v>3742</v>
      </c>
      <c r="B10" s="26"/>
    </row>
    <row r="11" spans="1:2" x14ac:dyDescent="0.25">
      <c r="A11" s="25" t="s">
        <v>3743</v>
      </c>
      <c r="B11" s="26"/>
    </row>
    <row r="12" spans="1:2" x14ac:dyDescent="0.25">
      <c r="A12" s="25" t="s">
        <v>3744</v>
      </c>
      <c r="B12" s="26"/>
    </row>
    <row r="13" spans="1:2" x14ac:dyDescent="0.25">
      <c r="A13" s="25" t="s">
        <v>3745</v>
      </c>
      <c r="B13" s="26"/>
    </row>
    <row r="14" spans="1:2" x14ac:dyDescent="0.25">
      <c r="A14" s="25" t="s">
        <v>3746</v>
      </c>
      <c r="B14" s="26"/>
    </row>
    <row r="15" spans="1:2" x14ac:dyDescent="0.25">
      <c r="A15" s="25" t="s">
        <v>3747</v>
      </c>
      <c r="B15" s="26"/>
    </row>
    <row r="16" spans="1:2" x14ac:dyDescent="0.25">
      <c r="A16" s="25" t="s">
        <v>3748</v>
      </c>
      <c r="B16" s="26"/>
    </row>
    <row r="17" spans="1:2" x14ac:dyDescent="0.25">
      <c r="A17" s="25" t="s">
        <v>3749</v>
      </c>
      <c r="B17" s="26"/>
    </row>
    <row r="18" spans="1:2" x14ac:dyDescent="0.25">
      <c r="A18" s="25" t="s">
        <v>3750</v>
      </c>
      <c r="B18" s="26"/>
    </row>
    <row r="19" spans="1:2" x14ac:dyDescent="0.25">
      <c r="A19" s="25" t="s">
        <v>3751</v>
      </c>
      <c r="B19" s="26"/>
    </row>
    <row r="20" spans="1:2" x14ac:dyDescent="0.25">
      <c r="A20" s="25" t="s">
        <v>3752</v>
      </c>
      <c r="B20" s="26"/>
    </row>
    <row r="21" spans="1:2" x14ac:dyDescent="0.25">
      <c r="A21" s="25" t="s">
        <v>3753</v>
      </c>
      <c r="B21" s="26"/>
    </row>
    <row r="22" spans="1:2" x14ac:dyDescent="0.25">
      <c r="A22" s="25" t="s">
        <v>3754</v>
      </c>
      <c r="B22" s="26"/>
    </row>
    <row r="23" spans="1:2" x14ac:dyDescent="0.25">
      <c r="A23" s="25" t="s">
        <v>3755</v>
      </c>
      <c r="B23" s="26"/>
    </row>
    <row r="24" spans="1:2" x14ac:dyDescent="0.25">
      <c r="A24" s="25" t="s">
        <v>3756</v>
      </c>
      <c r="B24" s="26"/>
    </row>
    <row r="25" spans="1:2" x14ac:dyDescent="0.25">
      <c r="A25" s="25" t="s">
        <v>3757</v>
      </c>
      <c r="B25" s="26"/>
    </row>
    <row r="26" spans="1:2" x14ac:dyDescent="0.25">
      <c r="A26" s="25" t="s">
        <v>3758</v>
      </c>
      <c r="B26" s="26"/>
    </row>
    <row r="27" spans="1:2" x14ac:dyDescent="0.25">
      <c r="A27" s="25" t="s">
        <v>3759</v>
      </c>
      <c r="B27" s="26"/>
    </row>
    <row r="28" spans="1:2" x14ac:dyDescent="0.25">
      <c r="A28" s="25" t="s">
        <v>3760</v>
      </c>
      <c r="B28" s="26"/>
    </row>
    <row r="29" spans="1:2" x14ac:dyDescent="0.25">
      <c r="A29" s="25" t="s">
        <v>3761</v>
      </c>
      <c r="B29" s="26"/>
    </row>
    <row r="30" spans="1:2" x14ac:dyDescent="0.25">
      <c r="A30" s="25" t="s">
        <v>3762</v>
      </c>
      <c r="B30" s="26"/>
    </row>
    <row r="31" spans="1:2" x14ac:dyDescent="0.25">
      <c r="A31" s="25" t="s">
        <v>3763</v>
      </c>
      <c r="B31" s="26"/>
    </row>
    <row r="32" spans="1:2" x14ac:dyDescent="0.25">
      <c r="A32" s="25" t="s">
        <v>3764</v>
      </c>
      <c r="B32" s="26"/>
    </row>
    <row r="33" spans="1:2" x14ac:dyDescent="0.25">
      <c r="A33" s="25" t="s">
        <v>3765</v>
      </c>
      <c r="B33" s="26"/>
    </row>
    <row r="34" spans="1:2" x14ac:dyDescent="0.25">
      <c r="A34" s="25" t="s">
        <v>3766</v>
      </c>
      <c r="B34" s="26"/>
    </row>
    <row r="35" spans="1:2" x14ac:dyDescent="0.25">
      <c r="A35" s="25" t="s">
        <v>3767</v>
      </c>
      <c r="B35" s="26"/>
    </row>
    <row r="36" spans="1:2" x14ac:dyDescent="0.25">
      <c r="A36" s="25" t="s">
        <v>3768</v>
      </c>
      <c r="B36" s="26"/>
    </row>
    <row r="37" spans="1:2" x14ac:dyDescent="0.25">
      <c r="A37" s="25" t="s">
        <v>3769</v>
      </c>
      <c r="B37" s="26"/>
    </row>
    <row r="38" spans="1:2" x14ac:dyDescent="0.25">
      <c r="A38" s="25" t="s">
        <v>3770</v>
      </c>
      <c r="B38" s="26"/>
    </row>
    <row r="39" spans="1:2" x14ac:dyDescent="0.25">
      <c r="A39" s="25" t="s">
        <v>3771</v>
      </c>
      <c r="B39" s="26"/>
    </row>
    <row r="40" spans="1:2" x14ac:dyDescent="0.25">
      <c r="A40" s="25" t="s">
        <v>3772</v>
      </c>
      <c r="B40" s="26"/>
    </row>
    <row r="41" spans="1:2" x14ac:dyDescent="0.25">
      <c r="A41" s="25" t="s">
        <v>3773</v>
      </c>
      <c r="B41" s="26"/>
    </row>
    <row r="42" spans="1:2" x14ac:dyDescent="0.25">
      <c r="A42" s="25" t="s">
        <v>3774</v>
      </c>
      <c r="B42" s="26"/>
    </row>
    <row r="43" spans="1:2" x14ac:dyDescent="0.25">
      <c r="A43" s="25" t="s">
        <v>3775</v>
      </c>
      <c r="B43" s="26"/>
    </row>
    <row r="44" spans="1:2" x14ac:dyDescent="0.25">
      <c r="A44" s="25" t="s">
        <v>3776</v>
      </c>
      <c r="B44" s="26"/>
    </row>
    <row r="45" spans="1:2" x14ac:dyDescent="0.25">
      <c r="A45" s="25" t="s">
        <v>3777</v>
      </c>
      <c r="B45" s="26"/>
    </row>
    <row r="46" spans="1:2" x14ac:dyDescent="0.25">
      <c r="A46" s="25" t="s">
        <v>3778</v>
      </c>
      <c r="B46" s="26"/>
    </row>
    <row r="47" spans="1:2" x14ac:dyDescent="0.25">
      <c r="A47" s="25" t="s">
        <v>3779</v>
      </c>
      <c r="B47" s="26"/>
    </row>
    <row r="48" spans="1:2" x14ac:dyDescent="0.25">
      <c r="A48" s="25" t="s">
        <v>3780</v>
      </c>
      <c r="B48" s="26"/>
    </row>
    <row r="49" spans="1:2" x14ac:dyDescent="0.25">
      <c r="A49" s="25" t="s">
        <v>3781</v>
      </c>
      <c r="B49" s="26"/>
    </row>
    <row r="50" spans="1:2" x14ac:dyDescent="0.25">
      <c r="A50" s="25" t="s">
        <v>3782</v>
      </c>
      <c r="B50" s="26"/>
    </row>
    <row r="51" spans="1:2" x14ac:dyDescent="0.25">
      <c r="A51" s="25" t="s">
        <v>3783</v>
      </c>
      <c r="B51" s="26"/>
    </row>
    <row r="52" spans="1:2" x14ac:dyDescent="0.25">
      <c r="A52" s="25" t="s">
        <v>3784</v>
      </c>
      <c r="B52" s="26"/>
    </row>
    <row r="53" spans="1:2" x14ac:dyDescent="0.25">
      <c r="A53" s="25" t="s">
        <v>3785</v>
      </c>
      <c r="B53" s="26"/>
    </row>
    <row r="54" spans="1:2" x14ac:dyDescent="0.25">
      <c r="A54" s="25" t="s">
        <v>3786</v>
      </c>
      <c r="B54" s="26"/>
    </row>
    <row r="55" spans="1:2" x14ac:dyDescent="0.25">
      <c r="A55" s="25" t="s">
        <v>3787</v>
      </c>
      <c r="B55" s="26"/>
    </row>
    <row r="56" spans="1:2" x14ac:dyDescent="0.25">
      <c r="A56" s="25" t="s">
        <v>3788</v>
      </c>
      <c r="B56" s="26"/>
    </row>
    <row r="57" spans="1:2" x14ac:dyDescent="0.25">
      <c r="A57" s="25" t="s">
        <v>3789</v>
      </c>
      <c r="B57" s="26"/>
    </row>
    <row r="58" spans="1:2" x14ac:dyDescent="0.25">
      <c r="A58" s="25" t="s">
        <v>3790</v>
      </c>
      <c r="B58" s="26"/>
    </row>
    <row r="59" spans="1:2" x14ac:dyDescent="0.25">
      <c r="A59" s="25" t="s">
        <v>3791</v>
      </c>
      <c r="B59" s="26"/>
    </row>
    <row r="60" spans="1:2" x14ac:dyDescent="0.25">
      <c r="A60" s="25" t="s">
        <v>3792</v>
      </c>
      <c r="B60" s="26"/>
    </row>
    <row r="61" spans="1:2" x14ac:dyDescent="0.25">
      <c r="A61" s="25" t="s">
        <v>3793</v>
      </c>
      <c r="B61" s="26"/>
    </row>
    <row r="62" spans="1:2" x14ac:dyDescent="0.25">
      <c r="A62" s="25" t="s">
        <v>3794</v>
      </c>
      <c r="B62" s="26"/>
    </row>
    <row r="63" spans="1:2" x14ac:dyDescent="0.25">
      <c r="A63" s="25" t="s">
        <v>3795</v>
      </c>
      <c r="B63" s="26"/>
    </row>
    <row r="64" spans="1:2" x14ac:dyDescent="0.25">
      <c r="A64" s="25" t="s">
        <v>3796</v>
      </c>
      <c r="B64" s="26"/>
    </row>
    <row r="65" spans="1:2" x14ac:dyDescent="0.25">
      <c r="A65" s="25" t="s">
        <v>3797</v>
      </c>
      <c r="B65" s="26"/>
    </row>
    <row r="66" spans="1:2" x14ac:dyDescent="0.25">
      <c r="A66" s="25" t="s">
        <v>3798</v>
      </c>
      <c r="B66" s="26"/>
    </row>
    <row r="67" spans="1:2" x14ac:dyDescent="0.25">
      <c r="A67" s="25" t="s">
        <v>3799</v>
      </c>
      <c r="B67" s="26"/>
    </row>
    <row r="68" spans="1:2" x14ac:dyDescent="0.25">
      <c r="A68" s="25" t="s">
        <v>3800</v>
      </c>
      <c r="B68" s="26"/>
    </row>
    <row r="69" spans="1:2" x14ac:dyDescent="0.25">
      <c r="A69" s="25" t="s">
        <v>3801</v>
      </c>
      <c r="B69" s="26"/>
    </row>
    <row r="70" spans="1:2" x14ac:dyDescent="0.25">
      <c r="A70" s="25" t="s">
        <v>3802</v>
      </c>
      <c r="B70" s="26"/>
    </row>
    <row r="71" spans="1:2" x14ac:dyDescent="0.25">
      <c r="A71" s="25" t="s">
        <v>3803</v>
      </c>
      <c r="B71" s="26"/>
    </row>
    <row r="72" spans="1:2" x14ac:dyDescent="0.25">
      <c r="A72" s="25" t="s">
        <v>3804</v>
      </c>
      <c r="B72" s="26"/>
    </row>
    <row r="73" spans="1:2" x14ac:dyDescent="0.25">
      <c r="A73" s="25" t="s">
        <v>3805</v>
      </c>
      <c r="B73" s="26"/>
    </row>
    <row r="74" spans="1:2" x14ac:dyDescent="0.25">
      <c r="A74" s="25" t="s">
        <v>3806</v>
      </c>
      <c r="B74" s="26"/>
    </row>
    <row r="75" spans="1:2" x14ac:dyDescent="0.25">
      <c r="A75" s="25" t="s">
        <v>3807</v>
      </c>
      <c r="B75" s="26"/>
    </row>
    <row r="76" spans="1:2" x14ac:dyDescent="0.25">
      <c r="A76" s="25" t="s">
        <v>3808</v>
      </c>
      <c r="B76" s="26"/>
    </row>
    <row r="77" spans="1:2" x14ac:dyDescent="0.25">
      <c r="A77" s="25" t="s">
        <v>3809</v>
      </c>
      <c r="B77" s="26"/>
    </row>
    <row r="78" spans="1:2" x14ac:dyDescent="0.25">
      <c r="A78" s="25" t="s">
        <v>3810</v>
      </c>
      <c r="B78" s="26"/>
    </row>
    <row r="79" spans="1:2" x14ac:dyDescent="0.25">
      <c r="A79" s="25" t="s">
        <v>3811</v>
      </c>
      <c r="B79" s="26"/>
    </row>
    <row r="80" spans="1:2" x14ac:dyDescent="0.25">
      <c r="A80" s="25" t="s">
        <v>3812</v>
      </c>
      <c r="B80" s="26"/>
    </row>
    <row r="81" spans="1:2" x14ac:dyDescent="0.25">
      <c r="A81" s="25" t="s">
        <v>3813</v>
      </c>
      <c r="B81" s="26"/>
    </row>
    <row r="82" spans="1:2" x14ac:dyDescent="0.25">
      <c r="A82" s="25" t="s">
        <v>3814</v>
      </c>
      <c r="B82" s="26"/>
    </row>
    <row r="83" spans="1:2" x14ac:dyDescent="0.25">
      <c r="A83" s="25" t="s">
        <v>3815</v>
      </c>
      <c r="B83" s="26"/>
    </row>
    <row r="84" spans="1:2" x14ac:dyDescent="0.25">
      <c r="A84" s="25" t="s">
        <v>3816</v>
      </c>
      <c r="B84" s="26"/>
    </row>
    <row r="85" spans="1:2" x14ac:dyDescent="0.25">
      <c r="A85" s="25" t="s">
        <v>3817</v>
      </c>
      <c r="B85" s="26"/>
    </row>
    <row r="86" spans="1:2" x14ac:dyDescent="0.25">
      <c r="A86" s="25" t="s">
        <v>3818</v>
      </c>
      <c r="B86" s="26"/>
    </row>
    <row r="87" spans="1:2" x14ac:dyDescent="0.25">
      <c r="A87" s="25" t="s">
        <v>3819</v>
      </c>
      <c r="B87" s="26"/>
    </row>
    <row r="88" spans="1:2" x14ac:dyDescent="0.25">
      <c r="A88" s="25" t="s">
        <v>3820</v>
      </c>
      <c r="B88" s="26"/>
    </row>
    <row r="89" spans="1:2" x14ac:dyDescent="0.25">
      <c r="A89" s="25" t="s">
        <v>3821</v>
      </c>
      <c r="B89" s="26"/>
    </row>
    <row r="90" spans="1:2" x14ac:dyDescent="0.25">
      <c r="A90" s="25" t="s">
        <v>3822</v>
      </c>
      <c r="B90" s="26"/>
    </row>
    <row r="91" spans="1:2" x14ac:dyDescent="0.25">
      <c r="A91" s="25" t="s">
        <v>3823</v>
      </c>
      <c r="B91" s="26"/>
    </row>
    <row r="92" spans="1:2" x14ac:dyDescent="0.25">
      <c r="A92" s="25" t="s">
        <v>3824</v>
      </c>
      <c r="B92" s="26"/>
    </row>
    <row r="93" spans="1:2" x14ac:dyDescent="0.25">
      <c r="A93" s="25" t="s">
        <v>3825</v>
      </c>
      <c r="B93" s="26"/>
    </row>
    <row r="94" spans="1:2" x14ac:dyDescent="0.25">
      <c r="A94" s="25" t="s">
        <v>3826</v>
      </c>
      <c r="B94" s="26"/>
    </row>
    <row r="95" spans="1:2" x14ac:dyDescent="0.25">
      <c r="A95" s="25" t="s">
        <v>3827</v>
      </c>
      <c r="B95" s="26"/>
    </row>
    <row r="96" spans="1:2" x14ac:dyDescent="0.25">
      <c r="A96" s="25" t="s">
        <v>3828</v>
      </c>
      <c r="B96" s="26"/>
    </row>
    <row r="97" spans="1:2" x14ac:dyDescent="0.25">
      <c r="A97" s="25" t="s">
        <v>3829</v>
      </c>
      <c r="B97" s="26"/>
    </row>
    <row r="98" spans="1:2" x14ac:dyDescent="0.25">
      <c r="A98" s="25" t="s">
        <v>3830</v>
      </c>
      <c r="B98" s="26"/>
    </row>
    <row r="99" spans="1:2" x14ac:dyDescent="0.25">
      <c r="A99" s="25" t="s">
        <v>3831</v>
      </c>
      <c r="B99" s="26"/>
    </row>
    <row r="100" spans="1:2" x14ac:dyDescent="0.25">
      <c r="A100" s="25" t="s">
        <v>3832</v>
      </c>
      <c r="B100" s="26"/>
    </row>
    <row r="101" spans="1:2" x14ac:dyDescent="0.25">
      <c r="A101" s="25" t="s">
        <v>3833</v>
      </c>
      <c r="B101" s="26"/>
    </row>
    <row r="102" spans="1:2" x14ac:dyDescent="0.25">
      <c r="A102" s="25" t="s">
        <v>3834</v>
      </c>
      <c r="B102" s="26"/>
    </row>
    <row r="103" spans="1:2" x14ac:dyDescent="0.25">
      <c r="A103" s="25" t="s">
        <v>3835</v>
      </c>
      <c r="B103" s="26"/>
    </row>
    <row r="104" spans="1:2" x14ac:dyDescent="0.25">
      <c r="A104" s="25" t="s">
        <v>3836</v>
      </c>
      <c r="B104" s="26"/>
    </row>
    <row r="105" spans="1:2" x14ac:dyDescent="0.25">
      <c r="A105" s="25" t="s">
        <v>3837</v>
      </c>
      <c r="B105" s="26"/>
    </row>
    <row r="106" spans="1:2" x14ac:dyDescent="0.25">
      <c r="A106" s="25" t="s">
        <v>3838</v>
      </c>
      <c r="B106" s="26"/>
    </row>
    <row r="107" spans="1:2" x14ac:dyDescent="0.25">
      <c r="A107" s="25" t="s">
        <v>3839</v>
      </c>
      <c r="B107" s="26"/>
    </row>
    <row r="108" spans="1:2" x14ac:dyDescent="0.25">
      <c r="A108" s="25" t="s">
        <v>3840</v>
      </c>
      <c r="B108" s="26"/>
    </row>
    <row r="109" spans="1:2" x14ac:dyDescent="0.25">
      <c r="A109" s="25" t="s">
        <v>3841</v>
      </c>
      <c r="B109" s="26"/>
    </row>
    <row r="110" spans="1:2" x14ac:dyDescent="0.25">
      <c r="A110" s="25" t="s">
        <v>3842</v>
      </c>
      <c r="B110" s="26"/>
    </row>
    <row r="111" spans="1:2" x14ac:dyDescent="0.25">
      <c r="A111" s="25" t="s">
        <v>3843</v>
      </c>
      <c r="B111" s="26"/>
    </row>
    <row r="112" spans="1:2" x14ac:dyDescent="0.25">
      <c r="A112" s="25" t="s">
        <v>3844</v>
      </c>
      <c r="B112" s="26"/>
    </row>
    <row r="113" spans="1:2" x14ac:dyDescent="0.25">
      <c r="A113" s="25" t="s">
        <v>3845</v>
      </c>
      <c r="B113" s="26"/>
    </row>
    <row r="114" spans="1:2" x14ac:dyDescent="0.25">
      <c r="A114" s="25" t="s">
        <v>3846</v>
      </c>
      <c r="B114" s="26"/>
    </row>
    <row r="115" spans="1:2" x14ac:dyDescent="0.25">
      <c r="A115" s="25" t="s">
        <v>3847</v>
      </c>
      <c r="B115" s="26"/>
    </row>
    <row r="116" spans="1:2" x14ac:dyDescent="0.25">
      <c r="A116" s="25" t="s">
        <v>3848</v>
      </c>
      <c r="B116" s="26"/>
    </row>
    <row r="117" spans="1:2" x14ac:dyDescent="0.25">
      <c r="A117" s="25" t="s">
        <v>3849</v>
      </c>
      <c r="B117" s="26"/>
    </row>
    <row r="118" spans="1:2" x14ac:dyDescent="0.25">
      <c r="A118" s="25" t="s">
        <v>3850</v>
      </c>
      <c r="B118" s="26"/>
    </row>
    <row r="119" spans="1:2" x14ac:dyDescent="0.25">
      <c r="A119" s="25" t="s">
        <v>3851</v>
      </c>
      <c r="B119" s="26"/>
    </row>
    <row r="120" spans="1:2" x14ac:dyDescent="0.25">
      <c r="A120" s="25" t="s">
        <v>3852</v>
      </c>
      <c r="B120" s="26"/>
    </row>
    <row r="121" spans="1:2" x14ac:dyDescent="0.25">
      <c r="A121" s="25" t="s">
        <v>3853</v>
      </c>
      <c r="B121" s="26"/>
    </row>
    <row r="122" spans="1:2" x14ac:dyDescent="0.25">
      <c r="A122" s="25" t="s">
        <v>3854</v>
      </c>
      <c r="B122" s="26"/>
    </row>
    <row r="123" spans="1:2" x14ac:dyDescent="0.25">
      <c r="A123" s="25" t="s">
        <v>3855</v>
      </c>
      <c r="B123" s="26"/>
    </row>
    <row r="124" spans="1:2" x14ac:dyDescent="0.25">
      <c r="A124" s="25" t="s">
        <v>3856</v>
      </c>
      <c r="B124" s="26"/>
    </row>
    <row r="125" spans="1:2" x14ac:dyDescent="0.25">
      <c r="A125" s="25" t="s">
        <v>3857</v>
      </c>
      <c r="B125" s="26"/>
    </row>
    <row r="126" spans="1:2" x14ac:dyDescent="0.25">
      <c r="A126" s="25" t="s">
        <v>3858</v>
      </c>
      <c r="B126" s="26"/>
    </row>
    <row r="127" spans="1:2" x14ac:dyDescent="0.25">
      <c r="A127" s="25" t="s">
        <v>3859</v>
      </c>
      <c r="B127" s="26"/>
    </row>
    <row r="128" spans="1:2" x14ac:dyDescent="0.25">
      <c r="A128" s="25" t="s">
        <v>3860</v>
      </c>
      <c r="B128" s="26"/>
    </row>
    <row r="129" spans="1:2" x14ac:dyDescent="0.25">
      <c r="A129" s="25" t="s">
        <v>3861</v>
      </c>
      <c r="B129" s="26"/>
    </row>
    <row r="130" spans="1:2" x14ac:dyDescent="0.25">
      <c r="A130" s="25" t="s">
        <v>3862</v>
      </c>
      <c r="B130" s="26"/>
    </row>
    <row r="131" spans="1:2" x14ac:dyDescent="0.25">
      <c r="A131" s="25" t="s">
        <v>3863</v>
      </c>
      <c r="B131" s="26"/>
    </row>
    <row r="132" spans="1:2" x14ac:dyDescent="0.25">
      <c r="A132" s="25" t="s">
        <v>3864</v>
      </c>
      <c r="B132" s="26"/>
    </row>
    <row r="133" spans="1:2" x14ac:dyDescent="0.25">
      <c r="A133" s="25" t="s">
        <v>3865</v>
      </c>
      <c r="B133" s="26"/>
    </row>
    <row r="134" spans="1:2" x14ac:dyDescent="0.25">
      <c r="A134" s="25" t="s">
        <v>3866</v>
      </c>
      <c r="B134" s="26"/>
    </row>
    <row r="135" spans="1:2" x14ac:dyDescent="0.25">
      <c r="A135" s="25" t="s">
        <v>3867</v>
      </c>
      <c r="B135" s="26"/>
    </row>
    <row r="136" spans="1:2" x14ac:dyDescent="0.25">
      <c r="A136" s="25" t="s">
        <v>3868</v>
      </c>
      <c r="B136" s="26"/>
    </row>
    <row r="137" spans="1:2" x14ac:dyDescent="0.25">
      <c r="A137" s="25" t="s">
        <v>3869</v>
      </c>
      <c r="B137" s="26"/>
    </row>
    <row r="138" spans="1:2" x14ac:dyDescent="0.25">
      <c r="A138" s="25" t="s">
        <v>3870</v>
      </c>
      <c r="B138" s="26"/>
    </row>
    <row r="139" spans="1:2" x14ac:dyDescent="0.25">
      <c r="A139" s="25" t="s">
        <v>3871</v>
      </c>
      <c r="B139" s="26"/>
    </row>
    <row r="140" spans="1:2" x14ac:dyDescent="0.25">
      <c r="A140" s="25" t="s">
        <v>3872</v>
      </c>
      <c r="B140" s="26"/>
    </row>
    <row r="141" spans="1:2" x14ac:dyDescent="0.25">
      <c r="A141" s="25" t="s">
        <v>3873</v>
      </c>
      <c r="B141" s="26"/>
    </row>
    <row r="142" spans="1:2" x14ac:dyDescent="0.25">
      <c r="A142" s="25" t="s">
        <v>3874</v>
      </c>
      <c r="B142" s="26"/>
    </row>
    <row r="143" spans="1:2" x14ac:dyDescent="0.25">
      <c r="A143" s="25" t="s">
        <v>3875</v>
      </c>
      <c r="B143" s="26"/>
    </row>
    <row r="144" spans="1:2" x14ac:dyDescent="0.25">
      <c r="A144" s="25" t="s">
        <v>3876</v>
      </c>
      <c r="B144" s="26"/>
    </row>
    <row r="145" spans="1:2" x14ac:dyDescent="0.25">
      <c r="A145" s="25" t="s">
        <v>3877</v>
      </c>
      <c r="B145" s="26"/>
    </row>
    <row r="146" spans="1:2" x14ac:dyDescent="0.25">
      <c r="A146" s="25" t="s">
        <v>3878</v>
      </c>
      <c r="B146" s="26"/>
    </row>
    <row r="147" spans="1:2" x14ac:dyDescent="0.25">
      <c r="A147" s="25" t="s">
        <v>3879</v>
      </c>
      <c r="B147" s="26"/>
    </row>
    <row r="148" spans="1:2" x14ac:dyDescent="0.25">
      <c r="A148" s="25" t="s">
        <v>3880</v>
      </c>
      <c r="B148" s="26"/>
    </row>
    <row r="149" spans="1:2" x14ac:dyDescent="0.25">
      <c r="A149" s="25" t="s">
        <v>3881</v>
      </c>
      <c r="B149" s="26"/>
    </row>
    <row r="150" spans="1:2" x14ac:dyDescent="0.25">
      <c r="A150" s="25" t="s">
        <v>3882</v>
      </c>
      <c r="B150" s="26"/>
    </row>
    <row r="151" spans="1:2" x14ac:dyDescent="0.25">
      <c r="A151" s="25" t="s">
        <v>3883</v>
      </c>
      <c r="B151" s="26"/>
    </row>
    <row r="152" spans="1:2" x14ac:dyDescent="0.25">
      <c r="A152" s="25" t="s">
        <v>3884</v>
      </c>
      <c r="B152" s="26"/>
    </row>
    <row r="153" spans="1:2" x14ac:dyDescent="0.25">
      <c r="A153" s="25" t="s">
        <v>3885</v>
      </c>
      <c r="B153" s="26"/>
    </row>
    <row r="154" spans="1:2" x14ac:dyDescent="0.25">
      <c r="A154" s="25" t="s">
        <v>3886</v>
      </c>
      <c r="B154" s="26"/>
    </row>
    <row r="155" spans="1:2" x14ac:dyDescent="0.25">
      <c r="A155" s="25" t="s">
        <v>3887</v>
      </c>
      <c r="B155" s="26"/>
    </row>
    <row r="156" spans="1:2" x14ac:dyDescent="0.25">
      <c r="A156" s="25" t="s">
        <v>3888</v>
      </c>
      <c r="B156" s="26"/>
    </row>
    <row r="157" spans="1:2" x14ac:dyDescent="0.25">
      <c r="A157" s="25" t="s">
        <v>3889</v>
      </c>
      <c r="B157" s="26"/>
    </row>
    <row r="158" spans="1:2" x14ac:dyDescent="0.25">
      <c r="A158" s="25" t="s">
        <v>3890</v>
      </c>
      <c r="B158" s="26"/>
    </row>
    <row r="159" spans="1:2" x14ac:dyDescent="0.25">
      <c r="A159" s="25" t="s">
        <v>3891</v>
      </c>
      <c r="B159" s="26"/>
    </row>
    <row r="160" spans="1:2" x14ac:dyDescent="0.25">
      <c r="A160" s="25" t="s">
        <v>3892</v>
      </c>
      <c r="B160" s="26"/>
    </row>
    <row r="161" spans="1:2" x14ac:dyDescent="0.25">
      <c r="A161" s="25" t="s">
        <v>3893</v>
      </c>
      <c r="B161" s="26"/>
    </row>
    <row r="162" spans="1:2" x14ac:dyDescent="0.25">
      <c r="A162" s="25" t="s">
        <v>3894</v>
      </c>
      <c r="B162" s="26"/>
    </row>
    <row r="163" spans="1:2" x14ac:dyDescent="0.25">
      <c r="A163" s="25" t="s">
        <v>3895</v>
      </c>
      <c r="B163" s="26"/>
    </row>
    <row r="164" spans="1:2" x14ac:dyDescent="0.25">
      <c r="A164" s="25" t="s">
        <v>3896</v>
      </c>
      <c r="B164" s="26"/>
    </row>
    <row r="165" spans="1:2" x14ac:dyDescent="0.25">
      <c r="A165" s="25" t="s">
        <v>3897</v>
      </c>
      <c r="B165" s="26"/>
    </row>
    <row r="166" spans="1:2" x14ac:dyDescent="0.25">
      <c r="A166" s="25" t="s">
        <v>3898</v>
      </c>
      <c r="B166" s="26"/>
    </row>
    <row r="167" spans="1:2" x14ac:dyDescent="0.25">
      <c r="A167" s="25" t="s">
        <v>3899</v>
      </c>
      <c r="B167" s="26"/>
    </row>
    <row r="168" spans="1:2" x14ac:dyDescent="0.25">
      <c r="A168" s="25" t="s">
        <v>3900</v>
      </c>
      <c r="B168" s="26"/>
    </row>
    <row r="169" spans="1:2" x14ac:dyDescent="0.25">
      <c r="A169" s="25" t="s">
        <v>3901</v>
      </c>
      <c r="B169" s="26"/>
    </row>
    <row r="170" spans="1:2" x14ac:dyDescent="0.25">
      <c r="A170" s="25" t="s">
        <v>3902</v>
      </c>
      <c r="B170" s="26"/>
    </row>
    <row r="171" spans="1:2" x14ac:dyDescent="0.25">
      <c r="A171" s="25" t="s">
        <v>3903</v>
      </c>
      <c r="B171" s="26"/>
    </row>
    <row r="172" spans="1:2" x14ac:dyDescent="0.25">
      <c r="A172" s="25" t="s">
        <v>3904</v>
      </c>
      <c r="B172" s="26"/>
    </row>
    <row r="173" spans="1:2" x14ac:dyDescent="0.25">
      <c r="A173" s="25" t="s">
        <v>3905</v>
      </c>
      <c r="B173" s="26"/>
    </row>
    <row r="174" spans="1:2" x14ac:dyDescent="0.25">
      <c r="A174" s="25" t="s">
        <v>3906</v>
      </c>
      <c r="B174" s="26"/>
    </row>
    <row r="175" spans="1:2" x14ac:dyDescent="0.25">
      <c r="A175" s="25" t="s">
        <v>3907</v>
      </c>
      <c r="B175" s="26"/>
    </row>
    <row r="176" spans="1:2" x14ac:dyDescent="0.25">
      <c r="A176" s="25" t="s">
        <v>3908</v>
      </c>
      <c r="B176" s="26"/>
    </row>
    <row r="177" spans="1:2" x14ac:dyDescent="0.25">
      <c r="A177" s="25" t="s">
        <v>3909</v>
      </c>
      <c r="B177" s="26"/>
    </row>
    <row r="178" spans="1:2" x14ac:dyDescent="0.25">
      <c r="A178" s="25" t="s">
        <v>3910</v>
      </c>
      <c r="B178" s="26"/>
    </row>
    <row r="179" spans="1:2" x14ac:dyDescent="0.25">
      <c r="A179" s="25" t="s">
        <v>3911</v>
      </c>
      <c r="B179" s="26"/>
    </row>
    <row r="180" spans="1:2" x14ac:dyDescent="0.25">
      <c r="A180" s="25" t="s">
        <v>3912</v>
      </c>
      <c r="B180" s="26"/>
    </row>
    <row r="181" spans="1:2" x14ac:dyDescent="0.25">
      <c r="A181" s="25" t="s">
        <v>3913</v>
      </c>
      <c r="B181" s="26"/>
    </row>
    <row r="182" spans="1:2" x14ac:dyDescent="0.25">
      <c r="A182" s="25" t="s">
        <v>3914</v>
      </c>
      <c r="B182" s="26"/>
    </row>
    <row r="183" spans="1:2" x14ac:dyDescent="0.25">
      <c r="A183" s="25" t="s">
        <v>3915</v>
      </c>
      <c r="B183" s="26"/>
    </row>
    <row r="184" spans="1:2" x14ac:dyDescent="0.25">
      <c r="A184" s="25" t="s">
        <v>3916</v>
      </c>
      <c r="B184" s="26"/>
    </row>
    <row r="185" spans="1:2" x14ac:dyDescent="0.25">
      <c r="A185" s="25" t="s">
        <v>3917</v>
      </c>
      <c r="B185" s="26"/>
    </row>
    <row r="186" spans="1:2" x14ac:dyDescent="0.25">
      <c r="A186" s="25" t="s">
        <v>3918</v>
      </c>
      <c r="B186" s="26"/>
    </row>
    <row r="187" spans="1:2" x14ac:dyDescent="0.25">
      <c r="A187" s="25" t="s">
        <v>3919</v>
      </c>
      <c r="B187" s="26"/>
    </row>
    <row r="188" spans="1:2" x14ac:dyDescent="0.25">
      <c r="A188" s="25" t="s">
        <v>3920</v>
      </c>
      <c r="B188" s="26"/>
    </row>
    <row r="189" spans="1:2" x14ac:dyDescent="0.25">
      <c r="A189" s="25" t="s">
        <v>3921</v>
      </c>
      <c r="B189" s="26"/>
    </row>
    <row r="190" spans="1:2" x14ac:dyDescent="0.25">
      <c r="A190" s="25" t="s">
        <v>3922</v>
      </c>
      <c r="B190" s="26"/>
    </row>
    <row r="191" spans="1:2" x14ac:dyDescent="0.25">
      <c r="A191" s="25" t="s">
        <v>3923</v>
      </c>
      <c r="B191" s="26"/>
    </row>
    <row r="192" spans="1:2" x14ac:dyDescent="0.25">
      <c r="A192" s="25" t="s">
        <v>3924</v>
      </c>
      <c r="B192" s="26"/>
    </row>
    <row r="193" spans="1:2" x14ac:dyDescent="0.25">
      <c r="A193" s="25" t="s">
        <v>3925</v>
      </c>
      <c r="B193" s="26"/>
    </row>
    <row r="194" spans="1:2" x14ac:dyDescent="0.25">
      <c r="A194" s="25" t="s">
        <v>3926</v>
      </c>
      <c r="B194" s="26"/>
    </row>
    <row r="195" spans="1:2" x14ac:dyDescent="0.25">
      <c r="A195" s="25" t="s">
        <v>3927</v>
      </c>
      <c r="B195" s="26"/>
    </row>
    <row r="196" spans="1:2" x14ac:dyDescent="0.25">
      <c r="A196" s="25" t="s">
        <v>3928</v>
      </c>
      <c r="B196" s="26"/>
    </row>
    <row r="197" spans="1:2" x14ac:dyDescent="0.25">
      <c r="A197" s="25" t="s">
        <v>3929</v>
      </c>
      <c r="B197" s="26"/>
    </row>
    <row r="198" spans="1:2" x14ac:dyDescent="0.25">
      <c r="A198" s="25" t="s">
        <v>3930</v>
      </c>
      <c r="B198" s="26"/>
    </row>
    <row r="199" spans="1:2" x14ac:dyDescent="0.25">
      <c r="A199" s="25" t="s">
        <v>3931</v>
      </c>
      <c r="B199" s="26"/>
    </row>
    <row r="200" spans="1:2" x14ac:dyDescent="0.25">
      <c r="A200" s="25" t="s">
        <v>3932</v>
      </c>
      <c r="B200" s="26"/>
    </row>
    <row r="201" spans="1:2" x14ac:dyDescent="0.25">
      <c r="A201" s="25" t="s">
        <v>3933</v>
      </c>
      <c r="B201" s="26"/>
    </row>
    <row r="202" spans="1:2" x14ac:dyDescent="0.25">
      <c r="A202" s="25" t="s">
        <v>3934</v>
      </c>
      <c r="B202" s="26"/>
    </row>
    <row r="203" spans="1:2" x14ac:dyDescent="0.25">
      <c r="A203" s="25" t="s">
        <v>3935</v>
      </c>
      <c r="B203" s="26"/>
    </row>
    <row r="204" spans="1:2" x14ac:dyDescent="0.25">
      <c r="A204" s="25" t="s">
        <v>3936</v>
      </c>
      <c r="B204" s="26"/>
    </row>
    <row r="205" spans="1:2" x14ac:dyDescent="0.25">
      <c r="A205" s="25" t="s">
        <v>3937</v>
      </c>
      <c r="B205" s="26"/>
    </row>
    <row r="206" spans="1:2" x14ac:dyDescent="0.25">
      <c r="A206" s="25" t="s">
        <v>3938</v>
      </c>
      <c r="B206" s="26"/>
    </row>
    <row r="207" spans="1:2" x14ac:dyDescent="0.25">
      <c r="A207" s="25" t="s">
        <v>3939</v>
      </c>
      <c r="B207" s="26"/>
    </row>
    <row r="208" spans="1:2" x14ac:dyDescent="0.25">
      <c r="A208" s="25" t="s">
        <v>3940</v>
      </c>
      <c r="B208" s="26"/>
    </row>
    <row r="209" spans="1:2" x14ac:dyDescent="0.25">
      <c r="A209" s="25" t="s">
        <v>3941</v>
      </c>
      <c r="B209" s="26"/>
    </row>
    <row r="210" spans="1:2" x14ac:dyDescent="0.25">
      <c r="A210" s="25" t="s">
        <v>3942</v>
      </c>
      <c r="B210" s="26"/>
    </row>
    <row r="211" spans="1:2" x14ac:dyDescent="0.25">
      <c r="A211" s="25" t="s">
        <v>3943</v>
      </c>
      <c r="B211" s="26"/>
    </row>
    <row r="212" spans="1:2" x14ac:dyDescent="0.25">
      <c r="A212" s="25" t="s">
        <v>3944</v>
      </c>
      <c r="B212" s="26"/>
    </row>
    <row r="213" spans="1:2" x14ac:dyDescent="0.25">
      <c r="A213" s="25" t="s">
        <v>3945</v>
      </c>
      <c r="B213" s="26"/>
    </row>
    <row r="214" spans="1:2" x14ac:dyDescent="0.25">
      <c r="A214" s="25" t="s">
        <v>3946</v>
      </c>
      <c r="B214" s="26"/>
    </row>
    <row r="215" spans="1:2" x14ac:dyDescent="0.25">
      <c r="A215" s="25" t="s">
        <v>3947</v>
      </c>
      <c r="B215" s="26"/>
    </row>
    <row r="216" spans="1:2" x14ac:dyDescent="0.25">
      <c r="A216" s="25" t="s">
        <v>3948</v>
      </c>
      <c r="B216" s="26"/>
    </row>
    <row r="217" spans="1:2" x14ac:dyDescent="0.25">
      <c r="A217" s="25" t="s">
        <v>3949</v>
      </c>
      <c r="B217" s="26"/>
    </row>
    <row r="218" spans="1:2" x14ac:dyDescent="0.25">
      <c r="A218" s="25" t="s">
        <v>3950</v>
      </c>
      <c r="B218" s="26"/>
    </row>
    <row r="219" spans="1:2" x14ac:dyDescent="0.25">
      <c r="A219" s="25" t="s">
        <v>3951</v>
      </c>
      <c r="B219" s="26"/>
    </row>
    <row r="220" spans="1:2" x14ac:dyDescent="0.25">
      <c r="A220" s="25" t="s">
        <v>3952</v>
      </c>
      <c r="B220" s="26"/>
    </row>
    <row r="221" spans="1:2" x14ac:dyDescent="0.25">
      <c r="A221" s="25" t="s">
        <v>3953</v>
      </c>
      <c r="B221" s="26"/>
    </row>
    <row r="222" spans="1:2" x14ac:dyDescent="0.25">
      <c r="A222" s="25" t="s">
        <v>3954</v>
      </c>
      <c r="B222" s="26"/>
    </row>
    <row r="223" spans="1:2" x14ac:dyDescent="0.25">
      <c r="A223" s="25" t="s">
        <v>3955</v>
      </c>
      <c r="B223" s="26"/>
    </row>
    <row r="224" spans="1:2" x14ac:dyDescent="0.25">
      <c r="A224" s="25" t="s">
        <v>3956</v>
      </c>
      <c r="B224" s="26"/>
    </row>
    <row r="225" spans="1:2" x14ac:dyDescent="0.25">
      <c r="A225" s="25" t="s">
        <v>3957</v>
      </c>
      <c r="B225" s="26"/>
    </row>
    <row r="226" spans="1:2" x14ac:dyDescent="0.25">
      <c r="A226" s="25" t="s">
        <v>3958</v>
      </c>
      <c r="B226" s="26"/>
    </row>
    <row r="227" spans="1:2" x14ac:dyDescent="0.25">
      <c r="A227" s="25" t="s">
        <v>3959</v>
      </c>
      <c r="B227" s="26"/>
    </row>
    <row r="228" spans="1:2" x14ac:dyDescent="0.25">
      <c r="A228" s="25" t="s">
        <v>3960</v>
      </c>
      <c r="B228" s="26"/>
    </row>
    <row r="229" spans="1:2" x14ac:dyDescent="0.25">
      <c r="A229" s="25" t="s">
        <v>3961</v>
      </c>
      <c r="B229" s="26"/>
    </row>
    <row r="230" spans="1:2" x14ac:dyDescent="0.25">
      <c r="A230" s="25" t="s">
        <v>3962</v>
      </c>
      <c r="B230" s="26"/>
    </row>
    <row r="231" spans="1:2" x14ac:dyDescent="0.25">
      <c r="A231" s="25" t="s">
        <v>3963</v>
      </c>
      <c r="B231" s="26"/>
    </row>
    <row r="232" spans="1:2" x14ac:dyDescent="0.25">
      <c r="A232" s="25" t="s">
        <v>3964</v>
      </c>
      <c r="B232" s="26"/>
    </row>
    <row r="233" spans="1:2" x14ac:dyDescent="0.25">
      <c r="A233" s="25" t="s">
        <v>3965</v>
      </c>
      <c r="B233" s="26"/>
    </row>
    <row r="234" spans="1:2" x14ac:dyDescent="0.25">
      <c r="A234" s="25" t="s">
        <v>3966</v>
      </c>
      <c r="B234" s="26"/>
    </row>
    <row r="235" spans="1:2" x14ac:dyDescent="0.25">
      <c r="A235" s="25" t="s">
        <v>3967</v>
      </c>
      <c r="B235" s="26"/>
    </row>
    <row r="236" spans="1:2" x14ac:dyDescent="0.25">
      <c r="A236" s="25" t="s">
        <v>3968</v>
      </c>
      <c r="B236" s="26"/>
    </row>
    <row r="237" spans="1:2" x14ac:dyDescent="0.25">
      <c r="A237" s="25" t="s">
        <v>3969</v>
      </c>
      <c r="B237" s="26"/>
    </row>
    <row r="238" spans="1:2" x14ac:dyDescent="0.25">
      <c r="A238" s="25" t="s">
        <v>3970</v>
      </c>
      <c r="B238" s="26"/>
    </row>
    <row r="239" spans="1:2" x14ac:dyDescent="0.25">
      <c r="A239" s="25" t="s">
        <v>3971</v>
      </c>
      <c r="B239" s="26"/>
    </row>
    <row r="240" spans="1:2" x14ac:dyDescent="0.25">
      <c r="A240" s="25" t="s">
        <v>3972</v>
      </c>
      <c r="B240" s="26"/>
    </row>
    <row r="241" spans="1:2" x14ac:dyDescent="0.25">
      <c r="A241" s="25" t="s">
        <v>3973</v>
      </c>
      <c r="B241" s="26"/>
    </row>
    <row r="242" spans="1:2" x14ac:dyDescent="0.25">
      <c r="A242" s="25" t="s">
        <v>3974</v>
      </c>
      <c r="B242" s="26"/>
    </row>
    <row r="243" spans="1:2" x14ac:dyDescent="0.25">
      <c r="A243" s="25" t="s">
        <v>3975</v>
      </c>
      <c r="B243" s="26"/>
    </row>
    <row r="244" spans="1:2" x14ac:dyDescent="0.25">
      <c r="A244" s="25" t="s">
        <v>3976</v>
      </c>
      <c r="B244" s="26"/>
    </row>
    <row r="245" spans="1:2" x14ac:dyDescent="0.25">
      <c r="A245" s="25" t="s">
        <v>3977</v>
      </c>
      <c r="B245" s="26"/>
    </row>
    <row r="246" spans="1:2" x14ac:dyDescent="0.25">
      <c r="A246" s="25" t="s">
        <v>3978</v>
      </c>
      <c r="B246" s="26"/>
    </row>
    <row r="247" spans="1:2" x14ac:dyDescent="0.25">
      <c r="A247" s="25" t="s">
        <v>3979</v>
      </c>
      <c r="B247" s="26"/>
    </row>
    <row r="248" spans="1:2" x14ac:dyDescent="0.25">
      <c r="A248" s="25" t="s">
        <v>3980</v>
      </c>
      <c r="B248" s="26"/>
    </row>
    <row r="249" spans="1:2" x14ac:dyDescent="0.25">
      <c r="A249" s="25" t="s">
        <v>3981</v>
      </c>
      <c r="B249" s="26"/>
    </row>
    <row r="250" spans="1:2" x14ac:dyDescent="0.25">
      <c r="A250" s="25" t="s">
        <v>3982</v>
      </c>
      <c r="B250" s="26"/>
    </row>
    <row r="251" spans="1:2" x14ac:dyDescent="0.25">
      <c r="A251" s="25" t="s">
        <v>3983</v>
      </c>
      <c r="B251" s="26"/>
    </row>
    <row r="252" spans="1:2" x14ac:dyDescent="0.25">
      <c r="A252" s="25" t="s">
        <v>3984</v>
      </c>
      <c r="B252" s="26"/>
    </row>
    <row r="253" spans="1:2" x14ac:dyDescent="0.25">
      <c r="A253" s="25" t="s">
        <v>3985</v>
      </c>
      <c r="B253" s="26"/>
    </row>
    <row r="254" spans="1:2" x14ac:dyDescent="0.25">
      <c r="A254" s="25" t="s">
        <v>3986</v>
      </c>
      <c r="B254" s="26"/>
    </row>
    <row r="255" spans="1:2" x14ac:dyDescent="0.25">
      <c r="A255" s="25" t="s">
        <v>3987</v>
      </c>
      <c r="B255" s="26"/>
    </row>
    <row r="256" spans="1:2" x14ac:dyDescent="0.25">
      <c r="A256" s="25" t="s">
        <v>3988</v>
      </c>
      <c r="B256" s="26"/>
    </row>
    <row r="257" spans="1:2" x14ac:dyDescent="0.25">
      <c r="A257" s="25" t="s">
        <v>3989</v>
      </c>
      <c r="B257" s="26"/>
    </row>
    <row r="258" spans="1:2" x14ac:dyDescent="0.25">
      <c r="A258" s="25" t="s">
        <v>3990</v>
      </c>
      <c r="B258" s="26"/>
    </row>
    <row r="259" spans="1:2" x14ac:dyDescent="0.25">
      <c r="A259" s="25" t="s">
        <v>3991</v>
      </c>
      <c r="B259" s="26"/>
    </row>
    <row r="260" spans="1:2" x14ac:dyDescent="0.25">
      <c r="A260" s="25" t="s">
        <v>3992</v>
      </c>
      <c r="B260" s="26"/>
    </row>
    <row r="261" spans="1:2" x14ac:dyDescent="0.25">
      <c r="A261" s="25" t="s">
        <v>3993</v>
      </c>
      <c r="B261" s="26"/>
    </row>
  </sheetData>
  <sheetProtection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2.5" x14ac:dyDescent="0.25"/>
  <cols>
    <col min="1" max="1" width="17.1796875" customWidth="1"/>
  </cols>
  <sheetData>
    <row r="3" spans="1:1" x14ac:dyDescent="0.25">
      <c r="A3" t="s">
        <v>3994</v>
      </c>
    </row>
    <row r="4" spans="1:1" x14ac:dyDescent="0.25">
      <c r="A4" t="s">
        <v>3995</v>
      </c>
    </row>
    <row r="5" spans="1:1" x14ac:dyDescent="0.25">
      <c r="A5" t="s">
        <v>3996</v>
      </c>
    </row>
    <row r="6" spans="1:1" x14ac:dyDescent="0.25">
      <c r="A6" t="s">
        <v>3997</v>
      </c>
    </row>
    <row r="7" spans="1:1" x14ac:dyDescent="0.25">
      <c r="A7" t="s">
        <v>3998</v>
      </c>
    </row>
    <row r="8" spans="1:1" x14ac:dyDescent="0.25">
      <c r="A8" t="s">
        <v>3999</v>
      </c>
    </row>
    <row r="9" spans="1:1" x14ac:dyDescent="0.25">
      <c r="A9" t="s">
        <v>4000</v>
      </c>
    </row>
    <row r="10" spans="1:1" x14ac:dyDescent="0.25">
      <c r="A10" t="s">
        <v>4001</v>
      </c>
    </row>
    <row r="11" spans="1:1" x14ac:dyDescent="0.25">
      <c r="A11" t="s">
        <v>4002</v>
      </c>
    </row>
    <row r="12" spans="1:1" x14ac:dyDescent="0.25">
      <c r="A12" t="s">
        <v>4003</v>
      </c>
    </row>
    <row r="13" spans="1:1" x14ac:dyDescent="0.25">
      <c r="A13" t="s">
        <v>4004</v>
      </c>
    </row>
    <row r="14" spans="1:1" x14ac:dyDescent="0.25">
      <c r="A14" t="s">
        <v>4005</v>
      </c>
    </row>
    <row r="15" spans="1:1" x14ac:dyDescent="0.25">
      <c r="A15" t="s">
        <v>4006</v>
      </c>
    </row>
    <row r="16" spans="1:1" x14ac:dyDescent="0.25">
      <c r="A16" t="s">
        <v>4007</v>
      </c>
    </row>
    <row r="17" spans="1:1" x14ac:dyDescent="0.25">
      <c r="A17" t="s">
        <v>4008</v>
      </c>
    </row>
    <row r="18" spans="1:1" x14ac:dyDescent="0.25">
      <c r="A18" t="s">
        <v>4009</v>
      </c>
    </row>
    <row r="19" spans="1:1" x14ac:dyDescent="0.25">
      <c r="A19" t="s">
        <v>4010</v>
      </c>
    </row>
    <row r="20" spans="1:1" x14ac:dyDescent="0.25">
      <c r="A20" t="s">
        <v>4011</v>
      </c>
    </row>
    <row r="21" spans="1:1" x14ac:dyDescent="0.25">
      <c r="A21" t="s">
        <v>4012</v>
      </c>
    </row>
    <row r="22" spans="1:1" x14ac:dyDescent="0.25">
      <c r="A22" t="s">
        <v>4013</v>
      </c>
    </row>
    <row r="23" spans="1:1" x14ac:dyDescent="0.25">
      <c r="A23" t="s">
        <v>4014</v>
      </c>
    </row>
    <row r="24" spans="1:1" x14ac:dyDescent="0.25">
      <c r="A24" t="s">
        <v>4015</v>
      </c>
    </row>
    <row r="25" spans="1:1" x14ac:dyDescent="0.25">
      <c r="A25" t="s">
        <v>4016</v>
      </c>
    </row>
    <row r="26" spans="1:1" x14ac:dyDescent="0.25">
      <c r="A26" t="s">
        <v>4017</v>
      </c>
    </row>
    <row r="27" spans="1:1" x14ac:dyDescent="0.25">
      <c r="A27" t="s">
        <v>4018</v>
      </c>
    </row>
    <row r="28" spans="1:1" x14ac:dyDescent="0.25">
      <c r="A28" t="s">
        <v>4019</v>
      </c>
    </row>
    <row r="29" spans="1:1" x14ac:dyDescent="0.25">
      <c r="A29" t="s">
        <v>4020</v>
      </c>
    </row>
    <row r="30" spans="1:1" x14ac:dyDescent="0.25">
      <c r="A30" t="s">
        <v>4021</v>
      </c>
    </row>
    <row r="31" spans="1:1" x14ac:dyDescent="0.25">
      <c r="A31" t="s">
        <v>4022</v>
      </c>
    </row>
    <row r="32" spans="1:1" x14ac:dyDescent="0.25">
      <c r="A32" t="s">
        <v>4023</v>
      </c>
    </row>
    <row r="33" spans="1:1" x14ac:dyDescent="0.25">
      <c r="A33" t="s">
        <v>4024</v>
      </c>
    </row>
    <row r="34" spans="1:1" x14ac:dyDescent="0.25">
      <c r="A34" t="s">
        <v>4025</v>
      </c>
    </row>
    <row r="35" spans="1:1" x14ac:dyDescent="0.25">
      <c r="A35" t="s">
        <v>4026</v>
      </c>
    </row>
    <row r="36" spans="1:1" x14ac:dyDescent="0.25">
      <c r="A36" t="s">
        <v>4027</v>
      </c>
    </row>
    <row r="37" spans="1:1" x14ac:dyDescent="0.25">
      <c r="A37" t="s">
        <v>4028</v>
      </c>
    </row>
    <row r="38" spans="1:1" x14ac:dyDescent="0.25">
      <c r="A38" t="s">
        <v>4029</v>
      </c>
    </row>
    <row r="39" spans="1:1" x14ac:dyDescent="0.25">
      <c r="A39" t="s">
        <v>4030</v>
      </c>
    </row>
    <row r="40" spans="1:1" x14ac:dyDescent="0.25">
      <c r="A40" t="s">
        <v>4031</v>
      </c>
    </row>
    <row r="41" spans="1:1" x14ac:dyDescent="0.25">
      <c r="A41" t="s">
        <v>4032</v>
      </c>
    </row>
    <row r="42" spans="1:1" x14ac:dyDescent="0.25">
      <c r="A42" t="s">
        <v>4033</v>
      </c>
    </row>
    <row r="43" spans="1:1" x14ac:dyDescent="0.25">
      <c r="A43" t="s">
        <v>4034</v>
      </c>
    </row>
    <row r="44" spans="1:1" x14ac:dyDescent="0.25">
      <c r="A44" t="s">
        <v>4035</v>
      </c>
    </row>
    <row r="45" spans="1:1" x14ac:dyDescent="0.25">
      <c r="A45" t="s">
        <v>4036</v>
      </c>
    </row>
    <row r="46" spans="1:1" x14ac:dyDescent="0.25">
      <c r="A46" t="s">
        <v>4037</v>
      </c>
    </row>
    <row r="47" spans="1:1" x14ac:dyDescent="0.25">
      <c r="A47" t="s">
        <v>4038</v>
      </c>
    </row>
    <row r="48" spans="1:1" x14ac:dyDescent="0.25">
      <c r="A48" t="s">
        <v>4039</v>
      </c>
    </row>
    <row r="49" spans="1:1" x14ac:dyDescent="0.25">
      <c r="A49" t="s">
        <v>4040</v>
      </c>
    </row>
    <row r="50" spans="1:1" x14ac:dyDescent="0.25">
      <c r="A50" t="s">
        <v>4041</v>
      </c>
    </row>
    <row r="51" spans="1:1" x14ac:dyDescent="0.25">
      <c r="A51" t="s">
        <v>4042</v>
      </c>
    </row>
    <row r="52" spans="1:1" x14ac:dyDescent="0.25">
      <c r="A52" t="s">
        <v>4043</v>
      </c>
    </row>
    <row r="53" spans="1:1" x14ac:dyDescent="0.25">
      <c r="A53" t="s">
        <v>4044</v>
      </c>
    </row>
    <row r="54" spans="1:1" x14ac:dyDescent="0.25">
      <c r="A54" t="s">
        <v>4045</v>
      </c>
    </row>
    <row r="55" spans="1:1" x14ac:dyDescent="0.25">
      <c r="A55" t="s">
        <v>4046</v>
      </c>
    </row>
    <row r="56" spans="1:1" x14ac:dyDescent="0.25">
      <c r="A56" t="s">
        <v>4047</v>
      </c>
    </row>
    <row r="57" spans="1:1" x14ac:dyDescent="0.25">
      <c r="A57" t="s">
        <v>4048</v>
      </c>
    </row>
    <row r="58" spans="1:1" x14ac:dyDescent="0.25">
      <c r="A58" t="s">
        <v>4049</v>
      </c>
    </row>
    <row r="59" spans="1:1" x14ac:dyDescent="0.25">
      <c r="A59" t="s">
        <v>4050</v>
      </c>
    </row>
    <row r="60" spans="1:1" x14ac:dyDescent="0.25">
      <c r="A60" t="s">
        <v>4051</v>
      </c>
    </row>
    <row r="61" spans="1:1" x14ac:dyDescent="0.25">
      <c r="A61" t="s">
        <v>4052</v>
      </c>
    </row>
    <row r="62" spans="1:1" x14ac:dyDescent="0.25">
      <c r="A62" t="s">
        <v>4053</v>
      </c>
    </row>
    <row r="63" spans="1:1" x14ac:dyDescent="0.25">
      <c r="A63" t="s">
        <v>4054</v>
      </c>
    </row>
    <row r="64" spans="1:1" x14ac:dyDescent="0.25">
      <c r="A64" t="s">
        <v>4055</v>
      </c>
    </row>
    <row r="65" spans="1:1" x14ac:dyDescent="0.25">
      <c r="A65" t="s">
        <v>4056</v>
      </c>
    </row>
    <row r="66" spans="1:1" x14ac:dyDescent="0.25">
      <c r="A66" t="s">
        <v>4057</v>
      </c>
    </row>
    <row r="67" spans="1:1" x14ac:dyDescent="0.25">
      <c r="A67" t="s">
        <v>4058</v>
      </c>
    </row>
    <row r="68" spans="1:1" x14ac:dyDescent="0.25">
      <c r="A68" t="s">
        <v>4059</v>
      </c>
    </row>
    <row r="69" spans="1:1" x14ac:dyDescent="0.25">
      <c r="A69" t="s">
        <v>4060</v>
      </c>
    </row>
    <row r="70" spans="1:1" x14ac:dyDescent="0.25">
      <c r="A70" t="s">
        <v>4061</v>
      </c>
    </row>
    <row r="71" spans="1:1" x14ac:dyDescent="0.25">
      <c r="A71" t="s">
        <v>4062</v>
      </c>
    </row>
    <row r="72" spans="1:1" x14ac:dyDescent="0.25">
      <c r="A72" t="s">
        <v>4063</v>
      </c>
    </row>
    <row r="73" spans="1:1" x14ac:dyDescent="0.25">
      <c r="A73" t="s">
        <v>4064</v>
      </c>
    </row>
    <row r="74" spans="1:1" x14ac:dyDescent="0.25">
      <c r="A74" t="s">
        <v>4065</v>
      </c>
    </row>
    <row r="75" spans="1:1" x14ac:dyDescent="0.25">
      <c r="A75" t="s">
        <v>4066</v>
      </c>
    </row>
    <row r="76" spans="1:1" x14ac:dyDescent="0.25">
      <c r="A76" t="s">
        <v>4067</v>
      </c>
    </row>
    <row r="77" spans="1:1" x14ac:dyDescent="0.25">
      <c r="A77" t="s">
        <v>4068</v>
      </c>
    </row>
    <row r="78" spans="1:1" x14ac:dyDescent="0.25">
      <c r="A78" t="s">
        <v>4069</v>
      </c>
    </row>
    <row r="79" spans="1:1" x14ac:dyDescent="0.25">
      <c r="A79" t="s">
        <v>4070</v>
      </c>
    </row>
    <row r="80" spans="1:1" x14ac:dyDescent="0.25">
      <c r="A80" t="s">
        <v>4071</v>
      </c>
    </row>
    <row r="81" spans="1:1" x14ac:dyDescent="0.25">
      <c r="A81" t="s">
        <v>4072</v>
      </c>
    </row>
    <row r="82" spans="1:1" x14ac:dyDescent="0.25">
      <c r="A82" t="s">
        <v>4073</v>
      </c>
    </row>
    <row r="83" spans="1:1" x14ac:dyDescent="0.25">
      <c r="A83" t="s">
        <v>4074</v>
      </c>
    </row>
    <row r="84" spans="1:1" x14ac:dyDescent="0.25">
      <c r="A84" t="s">
        <v>4075</v>
      </c>
    </row>
    <row r="85" spans="1:1" x14ac:dyDescent="0.25">
      <c r="A85" t="s">
        <v>4076</v>
      </c>
    </row>
    <row r="86" spans="1:1" x14ac:dyDescent="0.25">
      <c r="A86" t="s">
        <v>4077</v>
      </c>
    </row>
    <row r="87" spans="1:1" x14ac:dyDescent="0.25">
      <c r="A87" t="s">
        <v>4078</v>
      </c>
    </row>
    <row r="88" spans="1:1" x14ac:dyDescent="0.25">
      <c r="A88" t="s">
        <v>4079</v>
      </c>
    </row>
    <row r="89" spans="1:1" x14ac:dyDescent="0.25">
      <c r="A89" t="s">
        <v>4080</v>
      </c>
    </row>
    <row r="90" spans="1:1" x14ac:dyDescent="0.25">
      <c r="A90" t="s">
        <v>4081</v>
      </c>
    </row>
    <row r="91" spans="1:1" x14ac:dyDescent="0.25">
      <c r="A91" t="s">
        <v>4082</v>
      </c>
    </row>
    <row r="92" spans="1:1" x14ac:dyDescent="0.25">
      <c r="A92" t="s">
        <v>4083</v>
      </c>
    </row>
    <row r="93" spans="1:1" x14ac:dyDescent="0.25">
      <c r="A93" t="s">
        <v>4084</v>
      </c>
    </row>
    <row r="94" spans="1:1" x14ac:dyDescent="0.25">
      <c r="A94" t="s">
        <v>4085</v>
      </c>
    </row>
    <row r="95" spans="1:1" x14ac:dyDescent="0.25">
      <c r="A95" t="s">
        <v>4086</v>
      </c>
    </row>
    <row r="96" spans="1:1" x14ac:dyDescent="0.25">
      <c r="A96" t="s">
        <v>4087</v>
      </c>
    </row>
    <row r="97" spans="1:1" x14ac:dyDescent="0.25">
      <c r="A97" t="s">
        <v>4088</v>
      </c>
    </row>
    <row r="98" spans="1:1" x14ac:dyDescent="0.25">
      <c r="A98" t="s">
        <v>4089</v>
      </c>
    </row>
    <row r="99" spans="1:1" x14ac:dyDescent="0.25">
      <c r="A99" t="s">
        <v>4090</v>
      </c>
    </row>
    <row r="100" spans="1:1" x14ac:dyDescent="0.25">
      <c r="A100" t="s">
        <v>4091</v>
      </c>
    </row>
    <row r="101" spans="1:1" x14ac:dyDescent="0.25">
      <c r="A101" t="s">
        <v>4092</v>
      </c>
    </row>
    <row r="102" spans="1:1" x14ac:dyDescent="0.25">
      <c r="A102" t="s">
        <v>4093</v>
      </c>
    </row>
    <row r="103" spans="1:1" x14ac:dyDescent="0.25">
      <c r="A103" t="s">
        <v>4094</v>
      </c>
    </row>
    <row r="104" spans="1:1" x14ac:dyDescent="0.25">
      <c r="A104" t="s">
        <v>4095</v>
      </c>
    </row>
    <row r="105" spans="1:1" x14ac:dyDescent="0.25">
      <c r="A105" t="s">
        <v>4096</v>
      </c>
    </row>
    <row r="106" spans="1:1" x14ac:dyDescent="0.25">
      <c r="A106" t="s">
        <v>4097</v>
      </c>
    </row>
    <row r="107" spans="1:1" x14ac:dyDescent="0.25">
      <c r="A107" t="s">
        <v>4098</v>
      </c>
    </row>
    <row r="108" spans="1:1" x14ac:dyDescent="0.25">
      <c r="A108" t="s">
        <v>4099</v>
      </c>
    </row>
    <row r="109" spans="1:1" x14ac:dyDescent="0.25">
      <c r="A109" t="s">
        <v>4100</v>
      </c>
    </row>
    <row r="110" spans="1:1" x14ac:dyDescent="0.25">
      <c r="A110" t="s">
        <v>4101</v>
      </c>
    </row>
    <row r="111" spans="1:1" x14ac:dyDescent="0.25">
      <c r="A111" t="s">
        <v>4102</v>
      </c>
    </row>
    <row r="112" spans="1:1" x14ac:dyDescent="0.25">
      <c r="A112" t="s">
        <v>4103</v>
      </c>
    </row>
    <row r="113" spans="1:1" x14ac:dyDescent="0.25">
      <c r="A113" t="s">
        <v>4104</v>
      </c>
    </row>
    <row r="114" spans="1:1" x14ac:dyDescent="0.25">
      <c r="A114" t="s">
        <v>4105</v>
      </c>
    </row>
    <row r="115" spans="1:1" x14ac:dyDescent="0.25">
      <c r="A115" t="s">
        <v>4106</v>
      </c>
    </row>
    <row r="116" spans="1:1" x14ac:dyDescent="0.25">
      <c r="A116" t="s">
        <v>4107</v>
      </c>
    </row>
    <row r="117" spans="1:1" x14ac:dyDescent="0.25">
      <c r="A117" t="s">
        <v>4108</v>
      </c>
    </row>
    <row r="118" spans="1:1" x14ac:dyDescent="0.25">
      <c r="A118" t="s">
        <v>4109</v>
      </c>
    </row>
    <row r="119" spans="1:1" x14ac:dyDescent="0.25">
      <c r="A119" t="s">
        <v>4110</v>
      </c>
    </row>
    <row r="120" spans="1:1" x14ac:dyDescent="0.25">
      <c r="A120" t="s">
        <v>4111</v>
      </c>
    </row>
    <row r="121" spans="1:1" x14ac:dyDescent="0.25">
      <c r="A121" t="s">
        <v>4112</v>
      </c>
    </row>
    <row r="122" spans="1:1" x14ac:dyDescent="0.25">
      <c r="A122" t="s">
        <v>4113</v>
      </c>
    </row>
    <row r="123" spans="1:1" x14ac:dyDescent="0.25">
      <c r="A123" t="s">
        <v>4114</v>
      </c>
    </row>
    <row r="124" spans="1:1" x14ac:dyDescent="0.25">
      <c r="A124" t="s">
        <v>4115</v>
      </c>
    </row>
    <row r="125" spans="1:1" x14ac:dyDescent="0.25">
      <c r="A125" t="s">
        <v>4116</v>
      </c>
    </row>
    <row r="126" spans="1:1" x14ac:dyDescent="0.25">
      <c r="A126" t="s">
        <v>4117</v>
      </c>
    </row>
    <row r="127" spans="1:1" x14ac:dyDescent="0.25">
      <c r="A127" t="s">
        <v>4118</v>
      </c>
    </row>
    <row r="128" spans="1:1" x14ac:dyDescent="0.25">
      <c r="A128" t="s">
        <v>4119</v>
      </c>
    </row>
    <row r="129" spans="1:1" x14ac:dyDescent="0.25">
      <c r="A129" t="s">
        <v>4120</v>
      </c>
    </row>
    <row r="130" spans="1:1" x14ac:dyDescent="0.25">
      <c r="A130" t="s">
        <v>4121</v>
      </c>
    </row>
    <row r="131" spans="1:1" x14ac:dyDescent="0.25">
      <c r="A131" t="s">
        <v>4122</v>
      </c>
    </row>
    <row r="132" spans="1:1" x14ac:dyDescent="0.25">
      <c r="A132" t="s">
        <v>4123</v>
      </c>
    </row>
    <row r="133" spans="1:1" x14ac:dyDescent="0.25">
      <c r="A133" t="s">
        <v>4124</v>
      </c>
    </row>
    <row r="134" spans="1:1" x14ac:dyDescent="0.25">
      <c r="A134" t="s">
        <v>4125</v>
      </c>
    </row>
    <row r="135" spans="1:1" x14ac:dyDescent="0.25">
      <c r="A135" t="s">
        <v>4126</v>
      </c>
    </row>
    <row r="136" spans="1:1" x14ac:dyDescent="0.25">
      <c r="A136" t="s">
        <v>4127</v>
      </c>
    </row>
    <row r="137" spans="1:1" x14ac:dyDescent="0.25">
      <c r="A137" t="s">
        <v>4128</v>
      </c>
    </row>
    <row r="138" spans="1:1" x14ac:dyDescent="0.25">
      <c r="A138" t="s">
        <v>4129</v>
      </c>
    </row>
    <row r="139" spans="1:1" x14ac:dyDescent="0.25">
      <c r="A139" t="s">
        <v>4130</v>
      </c>
    </row>
    <row r="140" spans="1:1" x14ac:dyDescent="0.25">
      <c r="A140" t="s">
        <v>4131</v>
      </c>
    </row>
    <row r="141" spans="1:1" x14ac:dyDescent="0.25">
      <c r="A141" t="s">
        <v>4132</v>
      </c>
    </row>
    <row r="142" spans="1:1" x14ac:dyDescent="0.25">
      <c r="A142" t="s">
        <v>4133</v>
      </c>
    </row>
    <row r="143" spans="1:1" x14ac:dyDescent="0.25">
      <c r="A143" t="s">
        <v>4134</v>
      </c>
    </row>
    <row r="144" spans="1:1" x14ac:dyDescent="0.25">
      <c r="A144" t="s">
        <v>4135</v>
      </c>
    </row>
    <row r="145" spans="1:1" x14ac:dyDescent="0.25">
      <c r="A145" t="s">
        <v>4136</v>
      </c>
    </row>
    <row r="146" spans="1:1" x14ac:dyDescent="0.25">
      <c r="A146" t="s">
        <v>4137</v>
      </c>
    </row>
    <row r="147" spans="1:1" x14ac:dyDescent="0.25">
      <c r="A147" t="s">
        <v>4138</v>
      </c>
    </row>
    <row r="148" spans="1:1" x14ac:dyDescent="0.25">
      <c r="A148" t="s">
        <v>4139</v>
      </c>
    </row>
    <row r="149" spans="1:1" x14ac:dyDescent="0.25">
      <c r="A149" t="s">
        <v>4140</v>
      </c>
    </row>
    <row r="150" spans="1:1" x14ac:dyDescent="0.25">
      <c r="A150" t="s">
        <v>4141</v>
      </c>
    </row>
    <row r="151" spans="1:1" x14ac:dyDescent="0.25">
      <c r="A151" t="s">
        <v>4142</v>
      </c>
    </row>
    <row r="152" spans="1:1" x14ac:dyDescent="0.25">
      <c r="A152" t="s">
        <v>4143</v>
      </c>
    </row>
    <row r="153" spans="1:1" x14ac:dyDescent="0.25">
      <c r="A153" t="s">
        <v>4144</v>
      </c>
    </row>
    <row r="154" spans="1:1" x14ac:dyDescent="0.25">
      <c r="A154" t="s">
        <v>4145</v>
      </c>
    </row>
    <row r="155" spans="1:1" x14ac:dyDescent="0.25">
      <c r="A155" t="s">
        <v>4146</v>
      </c>
    </row>
    <row r="156" spans="1:1" x14ac:dyDescent="0.25">
      <c r="A156" t="s">
        <v>4147</v>
      </c>
    </row>
    <row r="157" spans="1:1" x14ac:dyDescent="0.25">
      <c r="A157" t="s">
        <v>4148</v>
      </c>
    </row>
    <row r="158" spans="1:1" x14ac:dyDescent="0.25">
      <c r="A158" t="s">
        <v>4149</v>
      </c>
    </row>
    <row r="159" spans="1:1" x14ac:dyDescent="0.25">
      <c r="A159" t="s">
        <v>4150</v>
      </c>
    </row>
    <row r="160" spans="1:1" x14ac:dyDescent="0.25">
      <c r="A160" t="s">
        <v>4151</v>
      </c>
    </row>
    <row r="161" spans="1:1" x14ac:dyDescent="0.25">
      <c r="A161" t="s">
        <v>4152</v>
      </c>
    </row>
    <row r="162" spans="1:1" x14ac:dyDescent="0.25">
      <c r="A162" t="s">
        <v>4153</v>
      </c>
    </row>
    <row r="163" spans="1:1" x14ac:dyDescent="0.25">
      <c r="A163" t="s">
        <v>4154</v>
      </c>
    </row>
    <row r="164" spans="1:1" x14ac:dyDescent="0.25">
      <c r="A164" t="s">
        <v>4155</v>
      </c>
    </row>
    <row r="165" spans="1:1" x14ac:dyDescent="0.25">
      <c r="A165" t="s">
        <v>4156</v>
      </c>
    </row>
    <row r="166" spans="1:1" x14ac:dyDescent="0.25">
      <c r="A166" t="s">
        <v>4157</v>
      </c>
    </row>
    <row r="167" spans="1:1" x14ac:dyDescent="0.25">
      <c r="A167" t="s">
        <v>4158</v>
      </c>
    </row>
    <row r="168" spans="1:1" x14ac:dyDescent="0.25">
      <c r="A168" t="s">
        <v>4159</v>
      </c>
    </row>
    <row r="169" spans="1:1" x14ac:dyDescent="0.25">
      <c r="A169" t="s">
        <v>4160</v>
      </c>
    </row>
    <row r="170" spans="1:1" x14ac:dyDescent="0.25">
      <c r="A170" t="s">
        <v>4161</v>
      </c>
    </row>
    <row r="171" spans="1:1" x14ac:dyDescent="0.25">
      <c r="A171" t="s">
        <v>4162</v>
      </c>
    </row>
    <row r="172" spans="1:1" x14ac:dyDescent="0.25">
      <c r="A172" t="s">
        <v>4163</v>
      </c>
    </row>
    <row r="173" spans="1:1" x14ac:dyDescent="0.25">
      <c r="A173" t="s">
        <v>4164</v>
      </c>
    </row>
    <row r="174" spans="1:1" x14ac:dyDescent="0.25">
      <c r="A174" t="s">
        <v>4165</v>
      </c>
    </row>
    <row r="175" spans="1:1" x14ac:dyDescent="0.25">
      <c r="A175" t="s">
        <v>4166</v>
      </c>
    </row>
    <row r="176" spans="1:1" x14ac:dyDescent="0.25">
      <c r="A176" t="s">
        <v>4167</v>
      </c>
    </row>
    <row r="177" spans="1:1" x14ac:dyDescent="0.25">
      <c r="A177" t="s">
        <v>4168</v>
      </c>
    </row>
    <row r="178" spans="1:1" x14ac:dyDescent="0.25">
      <c r="A178" t="s">
        <v>4169</v>
      </c>
    </row>
    <row r="179" spans="1:1" x14ac:dyDescent="0.25">
      <c r="A179" t="s">
        <v>4170</v>
      </c>
    </row>
    <row r="180" spans="1:1" x14ac:dyDescent="0.25">
      <c r="A180" t="s">
        <v>4171</v>
      </c>
    </row>
    <row r="181" spans="1:1" x14ac:dyDescent="0.25">
      <c r="A181" t="s">
        <v>4172</v>
      </c>
    </row>
    <row r="182" spans="1:1" x14ac:dyDescent="0.25">
      <c r="A182" t="s">
        <v>4173</v>
      </c>
    </row>
    <row r="183" spans="1:1" x14ac:dyDescent="0.25">
      <c r="A183" t="s">
        <v>4174</v>
      </c>
    </row>
    <row r="184" spans="1:1" x14ac:dyDescent="0.25">
      <c r="A184" t="s">
        <v>4175</v>
      </c>
    </row>
    <row r="185" spans="1:1" x14ac:dyDescent="0.25">
      <c r="A185" t="s">
        <v>4176</v>
      </c>
    </row>
    <row r="186" spans="1:1" x14ac:dyDescent="0.25">
      <c r="A186" t="s">
        <v>4177</v>
      </c>
    </row>
    <row r="187" spans="1:1" x14ac:dyDescent="0.25">
      <c r="A187" t="s">
        <v>4178</v>
      </c>
    </row>
    <row r="188" spans="1:1" x14ac:dyDescent="0.25">
      <c r="A188" t="s">
        <v>4179</v>
      </c>
    </row>
    <row r="189" spans="1:1" x14ac:dyDescent="0.25">
      <c r="A189" t="s">
        <v>4180</v>
      </c>
    </row>
    <row r="190" spans="1:1" x14ac:dyDescent="0.25">
      <c r="A190" t="s">
        <v>4181</v>
      </c>
    </row>
    <row r="191" spans="1:1" x14ac:dyDescent="0.25">
      <c r="A191" t="s">
        <v>4182</v>
      </c>
    </row>
    <row r="192" spans="1:1" x14ac:dyDescent="0.25">
      <c r="A192" t="s">
        <v>4183</v>
      </c>
    </row>
    <row r="193" spans="1:1" x14ac:dyDescent="0.25">
      <c r="A193" t="s">
        <v>4184</v>
      </c>
    </row>
    <row r="194" spans="1:1" x14ac:dyDescent="0.25">
      <c r="A194" t="s">
        <v>4185</v>
      </c>
    </row>
    <row r="195" spans="1:1" x14ac:dyDescent="0.25">
      <c r="A195" t="s">
        <v>4186</v>
      </c>
    </row>
    <row r="196" spans="1:1" x14ac:dyDescent="0.25">
      <c r="A196" t="s">
        <v>4187</v>
      </c>
    </row>
    <row r="197" spans="1:1" x14ac:dyDescent="0.25">
      <c r="A197" t="s">
        <v>4188</v>
      </c>
    </row>
    <row r="198" spans="1:1" x14ac:dyDescent="0.25">
      <c r="A198" t="s">
        <v>4189</v>
      </c>
    </row>
    <row r="199" spans="1:1" x14ac:dyDescent="0.25">
      <c r="A199" t="s">
        <v>4190</v>
      </c>
    </row>
    <row r="200" spans="1:1" x14ac:dyDescent="0.25">
      <c r="A200" t="s">
        <v>4191</v>
      </c>
    </row>
    <row r="201" spans="1:1" x14ac:dyDescent="0.25">
      <c r="A201" t="s">
        <v>4192</v>
      </c>
    </row>
    <row r="202" spans="1:1" x14ac:dyDescent="0.25">
      <c r="A202" t="s">
        <v>4193</v>
      </c>
    </row>
    <row r="203" spans="1:1" x14ac:dyDescent="0.25">
      <c r="A203" t="s">
        <v>4194</v>
      </c>
    </row>
    <row r="204" spans="1:1" x14ac:dyDescent="0.25">
      <c r="A204" t="s">
        <v>4195</v>
      </c>
    </row>
    <row r="205" spans="1:1" x14ac:dyDescent="0.25">
      <c r="A205" t="s">
        <v>4196</v>
      </c>
    </row>
    <row r="206" spans="1:1" x14ac:dyDescent="0.25">
      <c r="A206" t="s">
        <v>4197</v>
      </c>
    </row>
    <row r="207" spans="1:1" x14ac:dyDescent="0.25">
      <c r="A207" t="s">
        <v>4198</v>
      </c>
    </row>
    <row r="208" spans="1:1" x14ac:dyDescent="0.25">
      <c r="A208" t="s">
        <v>4199</v>
      </c>
    </row>
    <row r="209" spans="1:1" x14ac:dyDescent="0.25">
      <c r="A209" t="s">
        <v>4200</v>
      </c>
    </row>
    <row r="210" spans="1:1" x14ac:dyDescent="0.25">
      <c r="A210" t="s">
        <v>4201</v>
      </c>
    </row>
    <row r="211" spans="1:1" x14ac:dyDescent="0.25">
      <c r="A211" t="s">
        <v>4202</v>
      </c>
    </row>
    <row r="212" spans="1:1" x14ac:dyDescent="0.25">
      <c r="A212" t="s">
        <v>4203</v>
      </c>
    </row>
    <row r="213" spans="1:1" x14ac:dyDescent="0.25">
      <c r="A213" t="s">
        <v>4204</v>
      </c>
    </row>
    <row r="214" spans="1:1" x14ac:dyDescent="0.25">
      <c r="A214" t="s">
        <v>4205</v>
      </c>
    </row>
    <row r="215" spans="1:1" x14ac:dyDescent="0.25">
      <c r="A215" t="s">
        <v>4206</v>
      </c>
    </row>
    <row r="216" spans="1:1" x14ac:dyDescent="0.25">
      <c r="A216" t="s">
        <v>4207</v>
      </c>
    </row>
    <row r="217" spans="1:1" x14ac:dyDescent="0.25">
      <c r="A217" t="s">
        <v>4208</v>
      </c>
    </row>
    <row r="218" spans="1:1" x14ac:dyDescent="0.25">
      <c r="A218" t="s">
        <v>4209</v>
      </c>
    </row>
    <row r="219" spans="1:1" x14ac:dyDescent="0.25">
      <c r="A219" t="s">
        <v>4210</v>
      </c>
    </row>
    <row r="220" spans="1:1" x14ac:dyDescent="0.25">
      <c r="A220" t="s">
        <v>4211</v>
      </c>
    </row>
    <row r="221" spans="1:1" x14ac:dyDescent="0.25">
      <c r="A221" t="s">
        <v>4212</v>
      </c>
    </row>
    <row r="222" spans="1:1" x14ac:dyDescent="0.25">
      <c r="A222" t="s">
        <v>4213</v>
      </c>
    </row>
    <row r="223" spans="1:1" x14ac:dyDescent="0.25">
      <c r="A223" t="s">
        <v>4214</v>
      </c>
    </row>
    <row r="224" spans="1:1" x14ac:dyDescent="0.25">
      <c r="A224" t="s">
        <v>4215</v>
      </c>
    </row>
    <row r="225" spans="1:1" x14ac:dyDescent="0.25">
      <c r="A225" t="s">
        <v>4216</v>
      </c>
    </row>
    <row r="226" spans="1:1" x14ac:dyDescent="0.25">
      <c r="A226" t="s">
        <v>4217</v>
      </c>
    </row>
    <row r="227" spans="1:1" x14ac:dyDescent="0.25">
      <c r="A227" t="s">
        <v>4218</v>
      </c>
    </row>
    <row r="228" spans="1:1" x14ac:dyDescent="0.25">
      <c r="A228" t="s">
        <v>4219</v>
      </c>
    </row>
    <row r="229" spans="1:1" x14ac:dyDescent="0.25">
      <c r="A229" t="s">
        <v>4220</v>
      </c>
    </row>
    <row r="230" spans="1:1" x14ac:dyDescent="0.25">
      <c r="A230" t="s">
        <v>4221</v>
      </c>
    </row>
    <row r="231" spans="1:1" x14ac:dyDescent="0.25">
      <c r="A231" t="s">
        <v>4222</v>
      </c>
    </row>
    <row r="232" spans="1:1" x14ac:dyDescent="0.25">
      <c r="A232" t="s">
        <v>4223</v>
      </c>
    </row>
    <row r="233" spans="1:1" x14ac:dyDescent="0.25">
      <c r="A233" t="s">
        <v>4224</v>
      </c>
    </row>
    <row r="234" spans="1:1" x14ac:dyDescent="0.25">
      <c r="A234" t="s">
        <v>4225</v>
      </c>
    </row>
    <row r="235" spans="1:1" x14ac:dyDescent="0.25">
      <c r="A235" t="s">
        <v>4226</v>
      </c>
    </row>
    <row r="236" spans="1:1" x14ac:dyDescent="0.25">
      <c r="A236" t="s">
        <v>4227</v>
      </c>
    </row>
    <row r="237" spans="1:1" x14ac:dyDescent="0.25">
      <c r="A237" t="s">
        <v>4228</v>
      </c>
    </row>
    <row r="238" spans="1:1" x14ac:dyDescent="0.25">
      <c r="A238" t="s">
        <v>4229</v>
      </c>
    </row>
    <row r="239" spans="1:1" x14ac:dyDescent="0.25">
      <c r="A239" t="s">
        <v>4230</v>
      </c>
    </row>
    <row r="240" spans="1:1" x14ac:dyDescent="0.25">
      <c r="A240" t="s">
        <v>4231</v>
      </c>
    </row>
    <row r="241" spans="1:1" x14ac:dyDescent="0.25">
      <c r="A241" t="s">
        <v>4232</v>
      </c>
    </row>
    <row r="242" spans="1:1" x14ac:dyDescent="0.25">
      <c r="A242" t="s">
        <v>4233</v>
      </c>
    </row>
    <row r="243" spans="1:1" x14ac:dyDescent="0.25">
      <c r="A243" t="s">
        <v>4234</v>
      </c>
    </row>
    <row r="244" spans="1:1" x14ac:dyDescent="0.25">
      <c r="A244" t="s">
        <v>4235</v>
      </c>
    </row>
    <row r="245" spans="1:1" x14ac:dyDescent="0.25">
      <c r="A245" t="s">
        <v>4236</v>
      </c>
    </row>
    <row r="246" spans="1:1" x14ac:dyDescent="0.25">
      <c r="A246" t="s">
        <v>4237</v>
      </c>
    </row>
    <row r="247" spans="1:1" x14ac:dyDescent="0.25">
      <c r="A247" t="s">
        <v>4238</v>
      </c>
    </row>
    <row r="248" spans="1:1" x14ac:dyDescent="0.25">
      <c r="A248" t="s">
        <v>4239</v>
      </c>
    </row>
    <row r="249" spans="1:1" x14ac:dyDescent="0.25">
      <c r="A249" t="s">
        <v>4240</v>
      </c>
    </row>
    <row r="250" spans="1:1" x14ac:dyDescent="0.25">
      <c r="A250" t="s">
        <v>4241</v>
      </c>
    </row>
    <row r="251" spans="1:1" x14ac:dyDescent="0.25">
      <c r="A251" t="s">
        <v>4242</v>
      </c>
    </row>
    <row r="252" spans="1:1" x14ac:dyDescent="0.25">
      <c r="A252" t="s">
        <v>4243</v>
      </c>
    </row>
    <row r="253" spans="1:1" x14ac:dyDescent="0.25">
      <c r="A253" t="s">
        <v>4244</v>
      </c>
    </row>
    <row r="254" spans="1:1" x14ac:dyDescent="0.25">
      <c r="A254" t="s">
        <v>4245</v>
      </c>
    </row>
    <row r="255" spans="1:1" x14ac:dyDescent="0.25">
      <c r="A255" t="s">
        <v>4246</v>
      </c>
    </row>
    <row r="256" spans="1:1" x14ac:dyDescent="0.25">
      <c r="A256" t="s">
        <v>4247</v>
      </c>
    </row>
    <row r="257" spans="1:1" x14ac:dyDescent="0.25">
      <c r="A257" t="s">
        <v>4248</v>
      </c>
    </row>
    <row r="258" spans="1:1" x14ac:dyDescent="0.25">
      <c r="A258" t="s">
        <v>4249</v>
      </c>
    </row>
    <row r="259" spans="1:1" x14ac:dyDescent="0.25">
      <c r="A259" t="s">
        <v>4250</v>
      </c>
    </row>
    <row r="260" spans="1:1" x14ac:dyDescent="0.25">
      <c r="A260" t="s">
        <v>4251</v>
      </c>
    </row>
    <row r="261" spans="1:1" x14ac:dyDescent="0.25">
      <c r="A261" t="s">
        <v>4252</v>
      </c>
    </row>
    <row r="262" spans="1:1" x14ac:dyDescent="0.25">
      <c r="A262" t="s">
        <v>4253</v>
      </c>
    </row>
    <row r="263" spans="1:1" x14ac:dyDescent="0.25">
      <c r="A263" t="s">
        <v>4254</v>
      </c>
    </row>
    <row r="264" spans="1:1" x14ac:dyDescent="0.25">
      <c r="A264" t="s">
        <v>4255</v>
      </c>
    </row>
    <row r="265" spans="1:1" x14ac:dyDescent="0.25">
      <c r="A265" t="s">
        <v>4256</v>
      </c>
    </row>
    <row r="266" spans="1:1" x14ac:dyDescent="0.25">
      <c r="A266" t="s">
        <v>4257</v>
      </c>
    </row>
    <row r="267" spans="1:1" x14ac:dyDescent="0.25">
      <c r="A267" t="s">
        <v>4258</v>
      </c>
    </row>
    <row r="268" spans="1:1" x14ac:dyDescent="0.25">
      <c r="A268" t="s">
        <v>4259</v>
      </c>
    </row>
    <row r="269" spans="1:1" x14ac:dyDescent="0.25">
      <c r="A269" t="s">
        <v>4260</v>
      </c>
    </row>
    <row r="270" spans="1:1" x14ac:dyDescent="0.25">
      <c r="A270" t="s">
        <v>4261</v>
      </c>
    </row>
    <row r="271" spans="1:1" x14ac:dyDescent="0.25">
      <c r="A271" t="s">
        <v>4262</v>
      </c>
    </row>
    <row r="272" spans="1:1" x14ac:dyDescent="0.25">
      <c r="A272" t="s">
        <v>4263</v>
      </c>
    </row>
    <row r="273" spans="1:1" x14ac:dyDescent="0.25">
      <c r="A273" t="s">
        <v>4264</v>
      </c>
    </row>
    <row r="274" spans="1:1" x14ac:dyDescent="0.25">
      <c r="A274" t="s">
        <v>4265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90" workbookViewId="0">
      <selection activeCell="T81" sqref="T81"/>
    </sheetView>
  </sheetViews>
  <sheetFormatPr defaultColWidth="9.1796875" defaultRowHeight="10.5" x14ac:dyDescent="0.25"/>
  <cols>
    <col min="1" max="1" width="26.453125" style="136" hidden="1" customWidth="1"/>
    <col min="2" max="4" width="7.54296875" style="136" hidden="1" customWidth="1"/>
    <col min="5" max="5" width="8.453125" style="136" hidden="1" customWidth="1"/>
    <col min="6" max="6" width="5.54296875" style="136" hidden="1" customWidth="1"/>
    <col min="7" max="9" width="9.1796875" style="136" hidden="1" customWidth="1"/>
    <col min="10" max="10" width="2.54296875" style="137" customWidth="1"/>
    <col min="11" max="11" width="8.54296875" style="136" customWidth="1"/>
    <col min="12" max="12" width="33.1796875" style="136" customWidth="1"/>
    <col min="13" max="13" width="18.81640625" style="136" hidden="1" customWidth="1"/>
    <col min="14" max="14" width="15.81640625" style="136" hidden="1" customWidth="1"/>
    <col min="15" max="15" width="10.1796875" style="136" customWidth="1"/>
    <col min="16" max="16" width="15.81640625" style="136" hidden="1" customWidth="1"/>
    <col min="17" max="17" width="13.453125" style="136" customWidth="1"/>
    <col min="18" max="18" width="4" style="136" customWidth="1"/>
    <col min="19" max="19" width="13.1796875" style="136" hidden="1" customWidth="1"/>
    <col min="20" max="20" width="10.54296875" style="138" customWidth="1"/>
    <col min="21" max="21" width="2.54296875" style="138" customWidth="1"/>
    <col min="22" max="22" width="90.81640625" style="139" customWidth="1"/>
    <col min="23" max="23" width="9.1796875" style="136" customWidth="1"/>
    <col min="24" max="28" width="9.1796875" style="136" hidden="1" customWidth="1"/>
    <col min="29" max="30" width="9.1796875" style="136" customWidth="1"/>
    <col min="31" max="16384" width="9.1796875" style="136"/>
  </cols>
  <sheetData>
    <row r="1" spans="1:16" hidden="1" x14ac:dyDescent="0.25">
      <c r="A1" s="136" t="s">
        <v>26</v>
      </c>
    </row>
    <row r="2" spans="1:16" hidden="1" x14ac:dyDescent="0.25">
      <c r="A2" s="136" t="s">
        <v>27</v>
      </c>
    </row>
    <row r="3" spans="1:16" hidden="1" x14ac:dyDescent="0.25">
      <c r="A3" s="136" t="s">
        <v>26</v>
      </c>
    </row>
    <row r="4" spans="1:16" hidden="1" x14ac:dyDescent="0.25">
      <c r="A4" s="136" t="s">
        <v>26</v>
      </c>
    </row>
    <row r="5" spans="1:16" ht="14.5" hidden="1" x14ac:dyDescent="0.35">
      <c r="A5" s="140"/>
    </row>
    <row r="6" spans="1:16" ht="14.5" hidden="1" x14ac:dyDescent="0.35">
      <c r="A6" s="140" t="s">
        <v>28</v>
      </c>
      <c r="C6" s="136" t="s">
        <v>29</v>
      </c>
    </row>
    <row r="7" spans="1:16" x14ac:dyDescent="0.25">
      <c r="A7" s="136" t="s">
        <v>30</v>
      </c>
      <c r="B7" s="136" t="s">
        <v>31</v>
      </c>
      <c r="C7" s="136" t="s">
        <v>32</v>
      </c>
    </row>
    <row r="8" spans="1:16" hidden="1" x14ac:dyDescent="0.25">
      <c r="A8" s="139" t="s">
        <v>26</v>
      </c>
      <c r="B8" s="139"/>
      <c r="C8" s="139"/>
      <c r="D8" s="139"/>
      <c r="E8" s="139"/>
    </row>
    <row r="9" spans="1:16" hidden="1" x14ac:dyDescent="0.25">
      <c r="A9" s="136" t="s">
        <v>33</v>
      </c>
      <c r="I9" s="141"/>
      <c r="J9" s="142"/>
      <c r="K9" s="141"/>
      <c r="N9" s="143"/>
      <c r="O9" s="143"/>
      <c r="P9" s="143"/>
    </row>
    <row r="10" spans="1:16" hidden="1" x14ac:dyDescent="0.25">
      <c r="A10" s="136" t="s">
        <v>34</v>
      </c>
      <c r="I10" s="141"/>
      <c r="J10" s="142"/>
      <c r="K10" s="141"/>
      <c r="N10" s="143"/>
      <c r="O10" s="143"/>
      <c r="P10" s="143"/>
    </row>
    <row r="11" spans="1:16" hidden="1" x14ac:dyDescent="0.25">
      <c r="A11" s="136" t="s">
        <v>35</v>
      </c>
      <c r="I11" s="141"/>
      <c r="J11" s="142"/>
      <c r="K11" s="141"/>
      <c r="N11" s="143"/>
      <c r="O11" s="143"/>
      <c r="P11" s="143"/>
    </row>
    <row r="12" spans="1:16" hidden="1" x14ac:dyDescent="0.25">
      <c r="A12" s="136" t="s">
        <v>36</v>
      </c>
      <c r="I12" s="141"/>
      <c r="J12" s="142"/>
      <c r="K12" s="141"/>
      <c r="N12" s="143"/>
      <c r="O12" s="143"/>
      <c r="P12" s="143"/>
    </row>
    <row r="13" spans="1:16" hidden="1" x14ac:dyDescent="0.25">
      <c r="A13" s="136" t="s">
        <v>37</v>
      </c>
      <c r="I13" s="141"/>
      <c r="J13" s="142"/>
      <c r="K13" s="141"/>
      <c r="N13" s="143"/>
      <c r="O13" s="143"/>
      <c r="P13" s="143"/>
    </row>
    <row r="14" spans="1:16" hidden="1" x14ac:dyDescent="0.25">
      <c r="A14" s="136" t="s">
        <v>38</v>
      </c>
      <c r="I14" s="141"/>
      <c r="J14" s="142"/>
      <c r="K14" s="141"/>
      <c r="N14" s="143"/>
      <c r="O14" s="143"/>
      <c r="P14" s="143"/>
    </row>
    <row r="15" spans="1:16" hidden="1" x14ac:dyDescent="0.25">
      <c r="A15" s="136" t="s">
        <v>39</v>
      </c>
      <c r="I15" s="141"/>
      <c r="J15" s="142"/>
      <c r="K15" s="141"/>
      <c r="N15" s="143"/>
      <c r="O15" s="143"/>
      <c r="P15" s="143"/>
    </row>
    <row r="16" spans="1:16" hidden="1" x14ac:dyDescent="0.25">
      <c r="A16" s="136" t="s">
        <v>40</v>
      </c>
      <c r="I16" s="141"/>
      <c r="J16" s="142"/>
      <c r="K16" s="141"/>
      <c r="N16" s="143"/>
      <c r="O16" s="143"/>
      <c r="P16" s="143"/>
    </row>
    <row r="17" spans="1:16" hidden="1" x14ac:dyDescent="0.25">
      <c r="A17" s="136" t="s">
        <v>41</v>
      </c>
      <c r="I17" s="141"/>
      <c r="J17" s="142"/>
      <c r="K17" s="141"/>
      <c r="N17" s="143"/>
      <c r="O17" s="143"/>
      <c r="P17" s="143"/>
    </row>
    <row r="18" spans="1:16" hidden="1" x14ac:dyDescent="0.25">
      <c r="A18" s="136" t="s">
        <v>42</v>
      </c>
      <c r="I18" s="141"/>
      <c r="J18" s="142"/>
      <c r="K18" s="141"/>
      <c r="N18" s="143"/>
      <c r="O18" s="143"/>
      <c r="P18" s="143"/>
    </row>
    <row r="19" spans="1:16" hidden="1" x14ac:dyDescent="0.25">
      <c r="A19" s="136" t="s">
        <v>43</v>
      </c>
      <c r="I19" s="141"/>
      <c r="J19" s="142"/>
      <c r="K19" s="141"/>
      <c r="N19" s="143"/>
      <c r="O19" s="143"/>
      <c r="P19" s="143"/>
    </row>
    <row r="20" spans="1:16" hidden="1" x14ac:dyDescent="0.25">
      <c r="A20" s="136" t="s">
        <v>44</v>
      </c>
      <c r="I20" s="141"/>
      <c r="J20" s="142"/>
      <c r="K20" s="141"/>
      <c r="N20" s="143"/>
      <c r="O20" s="143"/>
      <c r="P20" s="143"/>
    </row>
    <row r="21" spans="1:16" hidden="1" x14ac:dyDescent="0.25">
      <c r="A21" s="136" t="s">
        <v>45</v>
      </c>
      <c r="I21" s="141"/>
      <c r="J21" s="142"/>
      <c r="K21" s="141"/>
      <c r="N21" s="143"/>
      <c r="O21" s="143"/>
      <c r="P21" s="143"/>
    </row>
    <row r="22" spans="1:16" hidden="1" x14ac:dyDescent="0.25">
      <c r="A22" s="136" t="s">
        <v>46</v>
      </c>
      <c r="I22" s="141"/>
      <c r="J22" s="142"/>
      <c r="K22" s="141"/>
      <c r="N22" s="143"/>
      <c r="O22" s="143"/>
      <c r="P22" s="143"/>
    </row>
    <row r="23" spans="1:16" hidden="1" x14ac:dyDescent="0.25">
      <c r="A23" s="136" t="s">
        <v>47</v>
      </c>
      <c r="I23" s="141"/>
      <c r="J23" s="142"/>
      <c r="K23" s="141"/>
      <c r="N23" s="143"/>
      <c r="O23" s="143"/>
      <c r="P23" s="143"/>
    </row>
    <row r="24" spans="1:16" hidden="1" x14ac:dyDescent="0.25">
      <c r="A24" s="136" t="s">
        <v>48</v>
      </c>
      <c r="I24" s="141"/>
      <c r="J24" s="142"/>
      <c r="K24" s="141"/>
      <c r="N24" s="143"/>
      <c r="O24" s="143"/>
      <c r="P24" s="143"/>
    </row>
    <row r="25" spans="1:16" hidden="1" x14ac:dyDescent="0.25">
      <c r="A25" s="136" t="s">
        <v>49</v>
      </c>
      <c r="I25" s="141"/>
      <c r="J25" s="142"/>
      <c r="K25" s="141"/>
      <c r="N25" s="143"/>
      <c r="O25" s="143"/>
      <c r="P25" s="143"/>
    </row>
    <row r="26" spans="1:16" hidden="1" x14ac:dyDescent="0.25">
      <c r="A26" s="136" t="s">
        <v>50</v>
      </c>
      <c r="I26" s="141"/>
      <c r="J26" s="142"/>
      <c r="K26" s="141"/>
      <c r="N26" s="143"/>
      <c r="O26" s="143"/>
      <c r="P26" s="143"/>
    </row>
    <row r="27" spans="1:16" hidden="1" x14ac:dyDescent="0.25">
      <c r="A27" s="136" t="s">
        <v>34</v>
      </c>
      <c r="I27" s="141"/>
      <c r="J27" s="142"/>
      <c r="K27" s="141"/>
      <c r="N27" s="143"/>
      <c r="O27" s="143"/>
      <c r="P27" s="143"/>
    </row>
    <row r="28" spans="1:16" hidden="1" x14ac:dyDescent="0.25">
      <c r="A28" s="136" t="s">
        <v>35</v>
      </c>
      <c r="I28" s="141"/>
      <c r="J28" s="142"/>
      <c r="K28" s="141"/>
      <c r="N28" s="143"/>
      <c r="O28" s="143"/>
      <c r="P28" s="143"/>
    </row>
    <row r="29" spans="1:16" hidden="1" x14ac:dyDescent="0.25">
      <c r="A29" s="136" t="s">
        <v>36</v>
      </c>
      <c r="I29" s="141"/>
      <c r="J29" s="142"/>
      <c r="K29" s="141"/>
      <c r="N29" s="143"/>
      <c r="O29" s="143"/>
      <c r="P29" s="143"/>
    </row>
    <row r="30" spans="1:16" hidden="1" x14ac:dyDescent="0.25">
      <c r="A30" s="136" t="s">
        <v>37</v>
      </c>
      <c r="I30" s="141"/>
      <c r="J30" s="142"/>
      <c r="K30" s="141"/>
      <c r="N30" s="143"/>
      <c r="O30" s="143"/>
      <c r="P30" s="143"/>
    </row>
    <row r="31" spans="1:16" hidden="1" x14ac:dyDescent="0.25">
      <c r="A31" s="136" t="s">
        <v>38</v>
      </c>
      <c r="I31" s="141"/>
      <c r="J31" s="142"/>
      <c r="K31" s="141"/>
      <c r="N31" s="143"/>
      <c r="O31" s="143"/>
      <c r="P31" s="143"/>
    </row>
    <row r="32" spans="1:16" hidden="1" x14ac:dyDescent="0.25">
      <c r="A32" s="136" t="s">
        <v>39</v>
      </c>
      <c r="I32" s="141"/>
      <c r="J32" s="142"/>
      <c r="K32" s="141"/>
      <c r="N32" s="143"/>
      <c r="O32" s="143"/>
      <c r="P32" s="143"/>
    </row>
    <row r="33" spans="1:17" hidden="1" x14ac:dyDescent="0.25">
      <c r="A33" s="136" t="s">
        <v>40</v>
      </c>
      <c r="I33" s="141"/>
      <c r="J33" s="142"/>
      <c r="K33" s="141"/>
      <c r="N33" s="143"/>
      <c r="O33" s="143"/>
      <c r="P33" s="143"/>
    </row>
    <row r="34" spans="1:17" hidden="1" x14ac:dyDescent="0.25">
      <c r="A34" s="136" t="s">
        <v>41</v>
      </c>
      <c r="I34" s="141"/>
      <c r="J34" s="142"/>
      <c r="K34" s="141"/>
      <c r="N34" s="143"/>
      <c r="O34" s="143"/>
      <c r="P34" s="143"/>
    </row>
    <row r="35" spans="1:17" hidden="1" x14ac:dyDescent="0.25">
      <c r="A35" s="136" t="s">
        <v>51</v>
      </c>
      <c r="I35" s="141"/>
      <c r="J35" s="142"/>
      <c r="K35" s="141"/>
      <c r="N35" s="143"/>
      <c r="O35" s="143"/>
      <c r="P35" s="143"/>
    </row>
    <row r="36" spans="1:17" hidden="1" x14ac:dyDescent="0.25">
      <c r="A36" s="136" t="s">
        <v>52</v>
      </c>
      <c r="I36" s="141"/>
      <c r="J36" s="142"/>
      <c r="K36" s="141"/>
      <c r="N36" s="143"/>
      <c r="O36" s="143"/>
      <c r="P36" s="143"/>
    </row>
    <row r="37" spans="1:17" hidden="1" x14ac:dyDescent="0.25">
      <c r="A37" s="136" t="s">
        <v>43</v>
      </c>
      <c r="I37" s="141"/>
      <c r="J37" s="142"/>
      <c r="K37" s="141"/>
      <c r="N37" s="143"/>
      <c r="O37" s="143"/>
      <c r="P37" s="143"/>
    </row>
    <row r="38" spans="1:17" hidden="1" x14ac:dyDescent="0.25">
      <c r="A38" s="136" t="s">
        <v>53</v>
      </c>
      <c r="I38" s="141"/>
      <c r="J38" s="142"/>
      <c r="K38" s="141"/>
      <c r="N38" s="143"/>
      <c r="O38" s="143"/>
      <c r="P38" s="143"/>
    </row>
    <row r="39" spans="1:17" hidden="1" x14ac:dyDescent="0.25">
      <c r="A39" s="136" t="s">
        <v>54</v>
      </c>
      <c r="I39" s="141"/>
      <c r="J39" s="142"/>
      <c r="K39" s="141"/>
      <c r="N39" s="143"/>
      <c r="O39" s="143"/>
      <c r="P39" s="143"/>
    </row>
    <row r="40" spans="1:17" hidden="1" x14ac:dyDescent="0.25">
      <c r="A40" s="136" t="s">
        <v>55</v>
      </c>
      <c r="I40" s="141"/>
      <c r="J40" s="142"/>
      <c r="K40" s="141"/>
      <c r="N40" s="143"/>
      <c r="O40" s="143"/>
      <c r="P40" s="143"/>
    </row>
    <row r="41" spans="1:17" hidden="1" x14ac:dyDescent="0.25">
      <c r="A41" s="136" t="s">
        <v>48</v>
      </c>
      <c r="I41" s="141"/>
      <c r="J41" s="142"/>
      <c r="K41" s="141"/>
      <c r="N41" s="143"/>
      <c r="O41" s="143"/>
      <c r="P41" s="143"/>
    </row>
    <row r="42" spans="1:17" hidden="1" x14ac:dyDescent="0.25">
      <c r="A42" s="136" t="s">
        <v>26</v>
      </c>
      <c r="I42" s="141"/>
      <c r="J42" s="142"/>
      <c r="K42" s="141"/>
      <c r="N42" s="143"/>
      <c r="O42" s="143"/>
      <c r="P42" s="143"/>
    </row>
    <row r="43" spans="1:17" hidden="1" x14ac:dyDescent="0.25">
      <c r="A43" s="136" t="s">
        <v>26</v>
      </c>
      <c r="I43" s="141"/>
      <c r="J43" s="142"/>
      <c r="K43" s="141"/>
      <c r="N43" s="143"/>
      <c r="O43" s="143"/>
      <c r="P43" s="143"/>
    </row>
    <row r="44" spans="1:17" hidden="1" x14ac:dyDescent="0.25">
      <c r="A44" s="136" t="s">
        <v>26</v>
      </c>
      <c r="I44" s="141"/>
      <c r="J44" s="142"/>
      <c r="K44" s="141"/>
      <c r="N44" s="143"/>
      <c r="O44" s="143"/>
      <c r="P44" s="143"/>
    </row>
    <row r="45" spans="1:17" hidden="1" x14ac:dyDescent="0.25">
      <c r="A45" s="136" t="s">
        <v>26</v>
      </c>
      <c r="I45" s="141"/>
      <c r="J45" s="142"/>
      <c r="K45" s="141"/>
      <c r="N45" s="143"/>
      <c r="O45" s="143"/>
      <c r="P45" s="143"/>
    </row>
    <row r="46" spans="1:17" hidden="1" x14ac:dyDescent="0.25">
      <c r="A46" s="136" t="s">
        <v>56</v>
      </c>
      <c r="I46" s="141"/>
      <c r="J46" s="142"/>
      <c r="K46" s="141"/>
      <c r="N46" s="143"/>
      <c r="O46" s="143"/>
      <c r="P46" s="143"/>
    </row>
    <row r="47" spans="1:17" ht="23" x14ac:dyDescent="0.5">
      <c r="I47" s="141"/>
      <c r="J47" s="142"/>
      <c r="K47" s="144" t="s">
        <v>57</v>
      </c>
      <c r="N47" s="143"/>
      <c r="O47" s="143"/>
      <c r="P47" s="143"/>
      <c r="Q47" s="230" t="s">
        <v>58</v>
      </c>
    </row>
    <row r="48" spans="1:17" hidden="1" x14ac:dyDescent="0.25">
      <c r="A48" s="136" t="s">
        <v>26</v>
      </c>
      <c r="I48" s="141"/>
      <c r="J48" s="142"/>
      <c r="K48" s="141"/>
      <c r="N48" s="143"/>
      <c r="O48" s="143"/>
      <c r="P48" s="143"/>
      <c r="Q48" s="231"/>
    </row>
    <row r="49" spans="1:22" ht="23" x14ac:dyDescent="0.5">
      <c r="I49" s="141"/>
      <c r="J49" s="142"/>
      <c r="K49" s="141"/>
      <c r="N49" s="143"/>
      <c r="O49" s="143"/>
      <c r="P49" s="143"/>
      <c r="Q49" s="230" t="s">
        <v>59</v>
      </c>
    </row>
    <row r="50" spans="1:22" hidden="1" x14ac:dyDescent="0.25">
      <c r="A50" s="136" t="s">
        <v>60</v>
      </c>
      <c r="I50" s="141"/>
      <c r="J50" s="142"/>
      <c r="K50" s="141"/>
      <c r="N50" s="143"/>
      <c r="O50" s="143"/>
      <c r="P50" s="143"/>
    </row>
    <row r="51" spans="1:22" x14ac:dyDescent="0.25">
      <c r="A51" s="136" t="s">
        <v>61</v>
      </c>
      <c r="I51" s="141"/>
      <c r="J51" s="142"/>
      <c r="K51" s="145"/>
      <c r="L51" s="258"/>
      <c r="M51" s="139"/>
      <c r="N51" s="143"/>
      <c r="O51" s="143"/>
      <c r="P51" s="143"/>
    </row>
    <row r="52" spans="1:22" hidden="1" x14ac:dyDescent="0.25">
      <c r="A52" s="136" t="s">
        <v>60</v>
      </c>
      <c r="I52" s="141"/>
      <c r="J52" s="142"/>
      <c r="K52" s="145"/>
      <c r="L52" s="139"/>
      <c r="M52" s="139"/>
      <c r="N52" s="143"/>
      <c r="O52" s="143"/>
      <c r="P52" s="143"/>
    </row>
    <row r="53" spans="1:22" x14ac:dyDescent="0.25">
      <c r="A53" s="136" t="s">
        <v>61</v>
      </c>
      <c r="I53" s="141"/>
      <c r="J53" s="142"/>
      <c r="K53" s="145"/>
      <c r="L53" s="139"/>
      <c r="M53" s="139"/>
      <c r="N53" s="146" t="s">
        <v>13</v>
      </c>
      <c r="O53" s="147"/>
      <c r="P53" s="143"/>
    </row>
    <row r="54" spans="1:22" hidden="1" x14ac:dyDescent="0.25">
      <c r="A54" s="136" t="s">
        <v>60</v>
      </c>
      <c r="I54" s="141"/>
      <c r="J54" s="142"/>
      <c r="K54" s="145"/>
      <c r="L54" s="139"/>
      <c r="M54" s="139"/>
      <c r="N54" s="146"/>
      <c r="O54" s="147"/>
      <c r="P54" s="143"/>
    </row>
    <row r="55" spans="1:22" x14ac:dyDescent="0.25">
      <c r="A55" s="136" t="s">
        <v>61</v>
      </c>
      <c r="I55" s="141"/>
      <c r="J55" s="142"/>
      <c r="K55" s="145"/>
      <c r="L55" s="139"/>
      <c r="M55" s="139"/>
      <c r="N55" s="146" t="s">
        <v>62</v>
      </c>
      <c r="O55" s="147"/>
      <c r="P55" s="143"/>
    </row>
    <row r="56" spans="1:22" hidden="1" x14ac:dyDescent="0.25">
      <c r="A56" s="136" t="s">
        <v>60</v>
      </c>
      <c r="I56" s="141"/>
      <c r="J56" s="142"/>
      <c r="K56" s="145"/>
      <c r="L56" s="139"/>
      <c r="M56" s="139"/>
      <c r="N56" s="146"/>
      <c r="O56" s="147"/>
      <c r="P56" s="143"/>
    </row>
    <row r="57" spans="1:22" x14ac:dyDescent="0.25">
      <c r="A57" s="136" t="s">
        <v>61</v>
      </c>
      <c r="I57" s="141"/>
      <c r="J57" s="142"/>
      <c r="K57" s="145"/>
      <c r="L57" s="258"/>
      <c r="M57" s="139"/>
      <c r="N57" s="146" t="s">
        <v>63</v>
      </c>
      <c r="O57" s="148"/>
      <c r="P57" s="143"/>
    </row>
    <row r="58" spans="1:22" hidden="1" x14ac:dyDescent="0.25">
      <c r="A58" s="136" t="s">
        <v>60</v>
      </c>
      <c r="I58" s="141"/>
      <c r="J58" s="142"/>
      <c r="K58" s="145"/>
      <c r="L58" s="139"/>
      <c r="M58" s="139"/>
      <c r="N58" s="146"/>
      <c r="O58" s="148"/>
      <c r="P58" s="143"/>
    </row>
    <row r="59" spans="1:22" x14ac:dyDescent="0.25">
      <c r="A59" s="136" t="s">
        <v>61</v>
      </c>
      <c r="K59" s="145"/>
      <c r="L59" s="139"/>
      <c r="M59" s="139"/>
      <c r="N59" s="146" t="s">
        <v>64</v>
      </c>
      <c r="O59" s="148"/>
    </row>
    <row r="60" spans="1:22" x14ac:dyDescent="0.25">
      <c r="A60" s="136" t="s">
        <v>65</v>
      </c>
      <c r="K60" s="145"/>
      <c r="N60" s="146" t="s">
        <v>66</v>
      </c>
      <c r="O60" s="149"/>
      <c r="P60" s="143"/>
    </row>
    <row r="61" spans="1:22" x14ac:dyDescent="0.25">
      <c r="K61" s="145" t="str">
        <f>IF(LEFT(L59,2)="41","EUR","")</f>
        <v/>
      </c>
      <c r="L61" s="139" t="s">
        <v>67</v>
      </c>
      <c r="M61" s="139"/>
      <c r="N61" s="146"/>
      <c r="O61" s="150" t="s">
        <v>68</v>
      </c>
      <c r="P61" s="143"/>
    </row>
    <row r="62" spans="1:22" ht="11" thickBot="1" x14ac:dyDescent="0.3">
      <c r="A62" s="136" t="s">
        <v>65</v>
      </c>
      <c r="I62" s="141"/>
      <c r="J62" s="142"/>
      <c r="K62" s="151"/>
      <c r="L62" s="152"/>
      <c r="M62" s="152"/>
      <c r="N62" s="153"/>
      <c r="O62" s="154"/>
      <c r="P62" s="154"/>
      <c r="Q62" s="152"/>
      <c r="R62" s="152"/>
      <c r="S62" s="152"/>
      <c r="T62" s="155"/>
    </row>
    <row r="63" spans="1:22" s="140" customFormat="1" ht="9.75" customHeight="1" x14ac:dyDescent="0.35">
      <c r="I63" s="156"/>
      <c r="J63" s="157"/>
      <c r="K63" s="156"/>
      <c r="O63" s="158" t="s">
        <v>65</v>
      </c>
      <c r="T63" s="159"/>
      <c r="U63" s="159"/>
      <c r="V63" s="160"/>
    </row>
    <row r="64" spans="1:22" s="140" customFormat="1" ht="14.5" hidden="1" x14ac:dyDescent="0.35">
      <c r="A64" s="140" t="s">
        <v>26</v>
      </c>
      <c r="I64" s="156"/>
      <c r="J64" s="157"/>
      <c r="K64" s="156"/>
      <c r="O64" s="158"/>
      <c r="T64" s="159"/>
      <c r="U64" s="159"/>
      <c r="V64" s="160"/>
    </row>
    <row r="65" spans="1:28" s="140" customFormat="1" ht="14.5" hidden="1" x14ac:dyDescent="0.35">
      <c r="A65" s="140" t="s">
        <v>69</v>
      </c>
      <c r="I65" s="156"/>
      <c r="J65" s="157"/>
      <c r="K65" s="156"/>
      <c r="M65" s="140" t="s">
        <v>70</v>
      </c>
      <c r="N65" s="158" t="s">
        <v>71</v>
      </c>
      <c r="P65" s="158" t="s">
        <v>71</v>
      </c>
      <c r="Q65" s="158" t="s">
        <v>71</v>
      </c>
      <c r="R65" s="158"/>
      <c r="S65" s="158"/>
      <c r="T65" s="159"/>
      <c r="U65" s="159"/>
      <c r="V65" s="160"/>
    </row>
    <row r="66" spans="1:28" s="140" customFormat="1" ht="14.5" hidden="1" x14ac:dyDescent="0.35">
      <c r="A66" s="140" t="s">
        <v>72</v>
      </c>
      <c r="I66" s="156"/>
      <c r="J66" s="157"/>
      <c r="K66" s="156"/>
      <c r="M66" s="140" t="s">
        <v>73</v>
      </c>
      <c r="N66" s="161" t="s">
        <v>74</v>
      </c>
      <c r="P66" s="161" t="s">
        <v>74</v>
      </c>
      <c r="Q66" s="161" t="s">
        <v>74</v>
      </c>
      <c r="R66" s="161"/>
      <c r="S66" s="161"/>
      <c r="T66" s="159"/>
      <c r="U66" s="159"/>
      <c r="V66" s="160"/>
    </row>
    <row r="67" spans="1:28" s="140" customFormat="1" ht="14.5" hidden="1" x14ac:dyDescent="0.35">
      <c r="A67" s="140" t="str">
        <f>IF(L60="Nej","update_columns, 2 planner","*")</f>
        <v>*</v>
      </c>
      <c r="C67" s="140" t="s">
        <v>31</v>
      </c>
      <c r="D67" s="140" t="s">
        <v>75</v>
      </c>
      <c r="E67" s="140" t="s">
        <v>76</v>
      </c>
      <c r="F67" s="140" t="s">
        <v>77</v>
      </c>
      <c r="G67" s="140" t="s">
        <v>78</v>
      </c>
      <c r="I67" s="156"/>
      <c r="J67" s="157"/>
      <c r="K67" s="156"/>
      <c r="N67" s="158" t="s">
        <v>65</v>
      </c>
      <c r="P67" s="158" t="s">
        <v>65</v>
      </c>
      <c r="Q67" s="158" t="s">
        <v>79</v>
      </c>
      <c r="R67" s="158"/>
      <c r="S67" s="158"/>
      <c r="T67" s="159"/>
      <c r="U67" s="159"/>
      <c r="V67" s="160"/>
    </row>
    <row r="68" spans="1:28" s="140" customFormat="1" ht="14.5" hidden="1" x14ac:dyDescent="0.35">
      <c r="A68" s="140" t="str">
        <f>IF(L60="Nej","update_crosstab, 2 period","*")</f>
        <v>*</v>
      </c>
      <c r="I68" s="156"/>
      <c r="J68" s="157"/>
      <c r="K68" s="156"/>
      <c r="N68" s="158">
        <v>209901</v>
      </c>
      <c r="P68" s="158">
        <v>209901</v>
      </c>
      <c r="Q68" s="158">
        <v>209901</v>
      </c>
      <c r="R68" s="158"/>
      <c r="S68" s="158"/>
      <c r="T68" s="159"/>
      <c r="U68" s="159"/>
      <c r="V68" s="160"/>
    </row>
    <row r="69" spans="1:28" s="140" customFormat="1" ht="14.5" hidden="1" x14ac:dyDescent="0.35">
      <c r="A69" s="140" t="str">
        <f>IF(L60="Nej","update_crosstab, 2 version","*")</f>
        <v>*</v>
      </c>
      <c r="I69" s="156"/>
      <c r="J69" s="157"/>
      <c r="K69" s="156"/>
      <c r="N69" s="162">
        <v>2099</v>
      </c>
      <c r="P69" s="162">
        <v>2099</v>
      </c>
      <c r="Q69" s="162">
        <v>2099</v>
      </c>
      <c r="R69" s="162"/>
      <c r="S69" s="162"/>
      <c r="T69" s="159"/>
      <c r="U69" s="159"/>
      <c r="V69" s="160"/>
    </row>
    <row r="70" spans="1:28" s="140" customFormat="1" ht="14.5" hidden="1" x14ac:dyDescent="0.35">
      <c r="A70" s="140" t="s">
        <v>80</v>
      </c>
      <c r="H70" s="140" t="s">
        <v>81</v>
      </c>
      <c r="I70" s="140" t="s">
        <v>82</v>
      </c>
      <c r="J70" s="163"/>
      <c r="M70" s="140" t="s">
        <v>83</v>
      </c>
      <c r="N70" s="158" t="s">
        <v>83</v>
      </c>
      <c r="P70" s="158" t="s">
        <v>83</v>
      </c>
      <c r="Q70" s="158" t="s">
        <v>65</v>
      </c>
      <c r="R70" s="158"/>
      <c r="S70" s="158"/>
      <c r="T70" s="159"/>
      <c r="U70" s="159"/>
      <c r="V70" s="160"/>
    </row>
    <row r="71" spans="1:28" s="140" customFormat="1" ht="14.5" hidden="1" x14ac:dyDescent="0.35">
      <c r="A71" s="140" t="s">
        <v>28</v>
      </c>
      <c r="J71" s="163"/>
      <c r="M71" s="140" t="s">
        <v>84</v>
      </c>
      <c r="N71" s="158"/>
      <c r="P71" s="158"/>
      <c r="Q71" s="158"/>
      <c r="R71" s="158"/>
      <c r="S71" s="158" t="s">
        <v>85</v>
      </c>
      <c r="T71" s="159"/>
      <c r="U71" s="159"/>
      <c r="V71" s="160"/>
    </row>
    <row r="72" spans="1:28" s="140" customFormat="1" ht="14.5" x14ac:dyDescent="0.35">
      <c r="A72" s="140" t="s">
        <v>30</v>
      </c>
      <c r="I72" s="164" t="s">
        <v>86</v>
      </c>
      <c r="J72" s="165"/>
      <c r="K72" s="166" t="s">
        <v>87</v>
      </c>
      <c r="L72" s="166"/>
      <c r="M72" s="167" t="s">
        <v>88</v>
      </c>
      <c r="N72" s="168" t="s">
        <v>89</v>
      </c>
      <c r="P72" s="169" t="s">
        <v>90</v>
      </c>
      <c r="Q72" s="168" t="s">
        <v>91</v>
      </c>
      <c r="R72" s="168"/>
      <c r="S72" s="168" t="s">
        <v>92</v>
      </c>
      <c r="T72" s="168" t="s">
        <v>93</v>
      </c>
      <c r="U72" s="168"/>
      <c r="V72" s="170" t="s">
        <v>94</v>
      </c>
    </row>
    <row r="73" spans="1:28" s="140" customFormat="1" ht="11.25" customHeight="1" thickBot="1" x14ac:dyDescent="0.4">
      <c r="I73" s="171"/>
      <c r="J73" s="165"/>
      <c r="K73" s="166"/>
      <c r="L73" s="166"/>
      <c r="M73" s="172" t="s">
        <v>95</v>
      </c>
      <c r="N73" s="173"/>
      <c r="P73" s="169"/>
      <c r="Q73" s="168"/>
      <c r="R73" s="168"/>
      <c r="S73" s="168"/>
      <c r="T73" s="174"/>
      <c r="U73" s="174"/>
      <c r="V73" s="175"/>
    </row>
    <row r="74" spans="1:28" s="140" customFormat="1" ht="14.5" x14ac:dyDescent="0.35">
      <c r="A74" s="176" t="s">
        <v>96</v>
      </c>
      <c r="B74" s="176"/>
      <c r="C74" s="176">
        <f t="shared" ref="C74:C96" si="0">$L$51</f>
        <v>0</v>
      </c>
      <c r="D74" s="176">
        <f>$L$53</f>
        <v>0</v>
      </c>
      <c r="E74" s="176" t="s">
        <v>65</v>
      </c>
      <c r="F74" s="140">
        <f>$L$57</f>
        <v>0</v>
      </c>
      <c r="G74" s="140" t="s">
        <v>97</v>
      </c>
      <c r="I74" s="177" t="s">
        <v>97</v>
      </c>
      <c r="J74" s="178" t="str">
        <f>R74</f>
        <v/>
      </c>
      <c r="K74" s="177" t="s">
        <v>98</v>
      </c>
      <c r="L74" s="164"/>
      <c r="M74" s="179"/>
      <c r="N74" s="180"/>
      <c r="O74" s="180"/>
      <c r="P74" s="181">
        <v>0</v>
      </c>
      <c r="Q74" s="182">
        <v>0</v>
      </c>
      <c r="R74" s="183" t="str">
        <f>IF(X74="1","x","")</f>
        <v/>
      </c>
      <c r="S74" s="180">
        <f>Q74-M74</f>
        <v>0</v>
      </c>
      <c r="T74" s="184"/>
      <c r="U74" s="159"/>
      <c r="V74" s="175"/>
      <c r="W74" s="185" t="str">
        <f t="shared" ref="W74:W88" si="1">IF(Q74&gt;=1,"&lt;&lt;&lt; OBS ange intäkter som negativa belopp"," ")</f>
        <v xml:space="preserve"> </v>
      </c>
      <c r="X74" s="176" t="str">
        <f>IF(AND($L$57=1,$L$59=1091),"1","0")</f>
        <v>0</v>
      </c>
      <c r="AB74" s="176" t="str">
        <f>IF(AND(AM57=1,AM59=1091),"summary,2","summary,2,hidden")</f>
        <v>summary,2,hidden</v>
      </c>
    </row>
    <row r="75" spans="1:28" s="140" customFormat="1" ht="14.5" x14ac:dyDescent="0.35">
      <c r="A75" s="176" t="s">
        <v>96</v>
      </c>
      <c r="B75" s="176"/>
      <c r="C75" s="176">
        <f t="shared" si="0"/>
        <v>0</v>
      </c>
      <c r="D75" s="176">
        <f t="shared" ref="D75:D109" si="2">$L$53</f>
        <v>0</v>
      </c>
      <c r="E75" s="176" t="s">
        <v>65</v>
      </c>
      <c r="F75" s="140">
        <f t="shared" ref="F75:F109" si="3">$L$57</f>
        <v>0</v>
      </c>
      <c r="G75" s="140" t="s">
        <v>99</v>
      </c>
      <c r="I75" s="177" t="s">
        <v>99</v>
      </c>
      <c r="J75" s="178" t="str">
        <f>R75</f>
        <v/>
      </c>
      <c r="K75" s="177" t="s">
        <v>100</v>
      </c>
      <c r="L75" s="164"/>
      <c r="M75" s="179"/>
      <c r="N75" s="180"/>
      <c r="O75" s="180"/>
      <c r="P75" s="181">
        <v>0</v>
      </c>
      <c r="Q75" s="186">
        <v>0</v>
      </c>
      <c r="R75" s="183" t="str">
        <f t="shared" ref="R75:R95" si="4">IF(X75="1","x","")</f>
        <v/>
      </c>
      <c r="S75" s="180">
        <f t="shared" ref="S75:S96" si="5">Q75-M75</f>
        <v>0</v>
      </c>
      <c r="T75" s="184"/>
      <c r="U75" s="159"/>
      <c r="V75" s="175"/>
      <c r="W75" s="185" t="str">
        <f t="shared" si="1"/>
        <v xml:space="preserve"> </v>
      </c>
      <c r="X75" s="176" t="str">
        <f>IF(AND($L$57=1,$L$59&lt;&gt;1091),"1","0")</f>
        <v>0</v>
      </c>
      <c r="AB75" s="176" t="str">
        <f>IF(AND(AM57=1,AM59&lt;&gt;1091),"summary,2","summary,2,hidden")</f>
        <v>summary,2,hidden</v>
      </c>
    </row>
    <row r="76" spans="1:28" s="140" customFormat="1" ht="14.5" x14ac:dyDescent="0.35">
      <c r="A76" s="176" t="s">
        <v>96</v>
      </c>
      <c r="B76" s="176"/>
      <c r="C76" s="176">
        <f t="shared" si="0"/>
        <v>0</v>
      </c>
      <c r="D76" s="176">
        <f t="shared" si="2"/>
        <v>0</v>
      </c>
      <c r="E76" s="176" t="s">
        <v>65</v>
      </c>
      <c r="F76" s="140">
        <f t="shared" si="3"/>
        <v>0</v>
      </c>
      <c r="G76" s="140" t="s">
        <v>101</v>
      </c>
      <c r="I76" s="177" t="s">
        <v>101</v>
      </c>
      <c r="J76" s="178" t="str">
        <f>R76</f>
        <v/>
      </c>
      <c r="K76" s="177" t="s">
        <v>102</v>
      </c>
      <c r="L76" s="164"/>
      <c r="M76" s="179"/>
      <c r="N76" s="180"/>
      <c r="O76" s="180"/>
      <c r="P76" s="181">
        <v>0</v>
      </c>
      <c r="Q76" s="186">
        <v>0</v>
      </c>
      <c r="R76" s="183" t="str">
        <f t="shared" si="4"/>
        <v/>
      </c>
      <c r="S76" s="180">
        <f t="shared" si="5"/>
        <v>0</v>
      </c>
      <c r="T76" s="184"/>
      <c r="U76" s="159"/>
      <c r="V76" s="175"/>
      <c r="W76" s="185" t="str">
        <f t="shared" si="1"/>
        <v xml:space="preserve"> </v>
      </c>
      <c r="X76" s="176" t="str">
        <f>IF(AND($L$57=1,$L$59=1091),"1","0")</f>
        <v>0</v>
      </c>
      <c r="AB76" s="176" t="str">
        <f>IF(AND(AM57=1,AM59=1091),"summary,2","summary,2,hidden")</f>
        <v>summary,2,hidden</v>
      </c>
    </row>
    <row r="77" spans="1:28" s="140" customFormat="1" ht="14.5" x14ac:dyDescent="0.35">
      <c r="A77" s="176" t="s">
        <v>96</v>
      </c>
      <c r="B77" s="176"/>
      <c r="C77" s="176">
        <f t="shared" si="0"/>
        <v>0</v>
      </c>
      <c r="D77" s="176">
        <f t="shared" si="2"/>
        <v>0</v>
      </c>
      <c r="E77" s="176" t="s">
        <v>65</v>
      </c>
      <c r="F77" s="140">
        <f t="shared" si="3"/>
        <v>0</v>
      </c>
      <c r="G77" s="140" t="s">
        <v>103</v>
      </c>
      <c r="I77" s="177" t="s">
        <v>103</v>
      </c>
      <c r="J77" s="178" t="str">
        <f>R77</f>
        <v/>
      </c>
      <c r="K77" s="177" t="s">
        <v>104</v>
      </c>
      <c r="L77" s="164"/>
      <c r="M77" s="179"/>
      <c r="N77" s="180"/>
      <c r="O77" s="180"/>
      <c r="P77" s="181">
        <v>0</v>
      </c>
      <c r="Q77" s="186">
        <v>0</v>
      </c>
      <c r="R77" s="183" t="str">
        <f>IF(X77="1","x","")</f>
        <v/>
      </c>
      <c r="S77" s="180">
        <f>Q77-M77</f>
        <v>0</v>
      </c>
      <c r="T77" s="184"/>
      <c r="U77" s="159"/>
      <c r="V77" s="175"/>
      <c r="W77" s="185" t="str">
        <f>IF(Q77&gt;=0," ","&lt;&lt;&lt; OBS ska anges som positivt belopp ")</f>
        <v xml:space="preserve"> </v>
      </c>
      <c r="X77" s="176" t="str">
        <f>IF(AND($L$57=1,$L$59=1091),"1","0")</f>
        <v>0</v>
      </c>
      <c r="AB77" s="176" t="str">
        <f>IF(AND(AM59=1,AM60=1091),"summary,2","summary,2,hidden")</f>
        <v>summary,2,hidden</v>
      </c>
    </row>
    <row r="78" spans="1:28" s="140" customFormat="1" ht="14.5" x14ac:dyDescent="0.35">
      <c r="A78" s="176" t="s">
        <v>96</v>
      </c>
      <c r="B78" s="176"/>
      <c r="C78" s="176">
        <f t="shared" si="0"/>
        <v>0</v>
      </c>
      <c r="D78" s="176">
        <f t="shared" si="2"/>
        <v>0</v>
      </c>
      <c r="E78" s="176" t="s">
        <v>65</v>
      </c>
      <c r="F78" s="140">
        <f t="shared" si="3"/>
        <v>0</v>
      </c>
      <c r="G78" s="140" t="s">
        <v>105</v>
      </c>
      <c r="I78" s="177" t="s">
        <v>105</v>
      </c>
      <c r="J78" s="178" t="str">
        <f>R78</f>
        <v/>
      </c>
      <c r="K78" s="177" t="s">
        <v>106</v>
      </c>
      <c r="L78" s="164"/>
      <c r="M78" s="179"/>
      <c r="N78" s="180"/>
      <c r="O78" s="180"/>
      <c r="P78" s="181">
        <v>0</v>
      </c>
      <c r="Q78" s="186">
        <v>0</v>
      </c>
      <c r="R78" s="183" t="str">
        <f>IF(X78="1","x","")</f>
        <v/>
      </c>
      <c r="S78" s="180">
        <f>Q78-M78</f>
        <v>0</v>
      </c>
      <c r="T78" s="184"/>
      <c r="U78" s="159"/>
      <c r="V78" s="175"/>
      <c r="W78" s="185" t="str">
        <f>IF(Q78&gt;=0," ","&lt;&lt;&lt; OBS ska anges som positivt belopp ")</f>
        <v xml:space="preserve"> </v>
      </c>
      <c r="X78" s="176" t="str">
        <f>IF(AND($L$57=1,$L$59=1091),"1","0")</f>
        <v>0</v>
      </c>
      <c r="AB78" s="176" t="str">
        <f>IF(AND(AM60=1,AM61=1091),"summary,2","summary,2,hidden")</f>
        <v>summary,2,hidden</v>
      </c>
    </row>
    <row r="79" spans="1:28" s="140" customFormat="1" ht="5.15" customHeight="1" x14ac:dyDescent="0.35">
      <c r="A79" s="176"/>
      <c r="B79" s="176"/>
      <c r="C79" s="176"/>
      <c r="D79" s="176"/>
      <c r="E79" s="176"/>
      <c r="I79" s="187"/>
      <c r="J79" s="188"/>
      <c r="K79" s="187"/>
      <c r="L79" s="189"/>
      <c r="M79" s="190"/>
      <c r="N79" s="191"/>
      <c r="O79" s="191"/>
      <c r="P79" s="192"/>
      <c r="Q79" s="193"/>
      <c r="R79" s="194"/>
      <c r="S79" s="191"/>
      <c r="T79" s="195"/>
      <c r="U79" s="159"/>
      <c r="V79" s="196"/>
      <c r="W79" s="185"/>
      <c r="X79" s="176"/>
      <c r="AB79" s="176"/>
    </row>
    <row r="80" spans="1:28" s="140" customFormat="1" ht="14.5" x14ac:dyDescent="0.35">
      <c r="A80" s="176" t="s">
        <v>96</v>
      </c>
      <c r="B80" s="176"/>
      <c r="C80" s="176">
        <f t="shared" si="0"/>
        <v>0</v>
      </c>
      <c r="D80" s="176">
        <f t="shared" si="2"/>
        <v>0</v>
      </c>
      <c r="E80" s="176" t="s">
        <v>65</v>
      </c>
      <c r="F80" s="140">
        <f t="shared" si="3"/>
        <v>0</v>
      </c>
      <c r="G80" s="140" t="s">
        <v>107</v>
      </c>
      <c r="I80" s="177" t="s">
        <v>107</v>
      </c>
      <c r="J80" s="178" t="str">
        <f t="shared" ref="J80:J85" si="6">R80</f>
        <v/>
      </c>
      <c r="K80" s="177" t="s">
        <v>108</v>
      </c>
      <c r="L80" s="164"/>
      <c r="M80" s="179"/>
      <c r="N80" s="180"/>
      <c r="O80" s="180"/>
      <c r="P80" s="181">
        <v>0</v>
      </c>
      <c r="Q80" s="186">
        <v>0</v>
      </c>
      <c r="R80" s="183" t="str">
        <f t="shared" si="4"/>
        <v/>
      </c>
      <c r="S80" s="180">
        <f t="shared" si="5"/>
        <v>0</v>
      </c>
      <c r="T80" s="184"/>
      <c r="U80" s="159"/>
      <c r="V80" s="175"/>
      <c r="W80" s="185" t="str">
        <f t="shared" si="1"/>
        <v xml:space="preserve"> </v>
      </c>
      <c r="X80" s="176" t="str">
        <f>IF(AND($L$57=3,$L$59=1092),"1","0")</f>
        <v>0</v>
      </c>
      <c r="AB80" s="176" t="str">
        <f>IF(AND(AM57=3,AM59=1092),"summary,2","summary,2,hidden")</f>
        <v>summary,2,hidden</v>
      </c>
    </row>
    <row r="81" spans="1:28" s="140" customFormat="1" ht="14.5" x14ac:dyDescent="0.35">
      <c r="A81" s="176" t="s">
        <v>96</v>
      </c>
      <c r="B81" s="176"/>
      <c r="C81" s="176">
        <f t="shared" si="0"/>
        <v>0</v>
      </c>
      <c r="D81" s="176">
        <f t="shared" si="2"/>
        <v>0</v>
      </c>
      <c r="E81" s="176" t="s">
        <v>65</v>
      </c>
      <c r="F81" s="140">
        <f t="shared" si="3"/>
        <v>0</v>
      </c>
      <c r="G81" s="140" t="s">
        <v>109</v>
      </c>
      <c r="I81" s="177" t="s">
        <v>109</v>
      </c>
      <c r="J81" s="178" t="str">
        <f t="shared" si="6"/>
        <v/>
      </c>
      <c r="K81" s="177" t="s">
        <v>110</v>
      </c>
      <c r="L81" s="164"/>
      <c r="M81" s="179"/>
      <c r="N81" s="180"/>
      <c r="O81" s="180"/>
      <c r="P81" s="181">
        <v>0</v>
      </c>
      <c r="Q81" s="186">
        <f>'Version 2 - salary in person-mo'!AC117</f>
        <v>0</v>
      </c>
      <c r="R81" s="183" t="str">
        <f t="shared" si="4"/>
        <v/>
      </c>
      <c r="S81" s="180">
        <f t="shared" si="5"/>
        <v>0</v>
      </c>
      <c r="T81" s="197" t="str">
        <f>IFERROR(Q81/(Q90+Q100+Q78+Q85)*-1,"-")</f>
        <v>-</v>
      </c>
      <c r="U81" s="174"/>
      <c r="V81" s="175"/>
      <c r="W81" s="185" t="str">
        <f t="shared" si="1"/>
        <v xml:space="preserve"> </v>
      </c>
      <c r="X81" s="176" t="str">
        <f>IF(AND($L$57=3,$L$59&lt;&gt;1092),"1","0")</f>
        <v>0</v>
      </c>
      <c r="AB81" s="176" t="str">
        <f>IF(AND(AM57=3,AM59&lt;&gt;1092),"summary,2","summary,2,hidden")</f>
        <v>summary,2,hidden</v>
      </c>
    </row>
    <row r="82" spans="1:28" s="140" customFormat="1" ht="14.5" x14ac:dyDescent="0.35">
      <c r="A82" s="176" t="s">
        <v>96</v>
      </c>
      <c r="B82" s="176"/>
      <c r="C82" s="176">
        <f t="shared" si="0"/>
        <v>0</v>
      </c>
      <c r="D82" s="176">
        <f t="shared" si="2"/>
        <v>0</v>
      </c>
      <c r="E82" s="176" t="s">
        <v>65</v>
      </c>
      <c r="F82" s="140">
        <f t="shared" si="3"/>
        <v>0</v>
      </c>
      <c r="G82" s="140" t="s">
        <v>111</v>
      </c>
      <c r="I82" s="177" t="s">
        <v>111</v>
      </c>
      <c r="J82" s="178" t="str">
        <f t="shared" si="6"/>
        <v/>
      </c>
      <c r="K82" s="177" t="s">
        <v>112</v>
      </c>
      <c r="L82" s="164"/>
      <c r="M82" s="179"/>
      <c r="N82" s="180"/>
      <c r="O82" s="180"/>
      <c r="P82" s="181">
        <v>0</v>
      </c>
      <c r="Q82" s="186">
        <f>-'Version 2 - salary in person-mo'!AC111</f>
        <v>0</v>
      </c>
      <c r="R82" s="183" t="str">
        <f t="shared" si="4"/>
        <v/>
      </c>
      <c r="S82" s="180">
        <f t="shared" si="5"/>
        <v>0</v>
      </c>
      <c r="T82" s="184"/>
      <c r="U82" s="159"/>
      <c r="V82" s="175"/>
      <c r="W82" s="185" t="str">
        <f t="shared" si="1"/>
        <v xml:space="preserve"> </v>
      </c>
      <c r="X82" s="176" t="str">
        <f>IF(AND($L$57=3,$L$59&lt;&gt;1092),"1","0")</f>
        <v>0</v>
      </c>
      <c r="AB82" s="176" t="str">
        <f>IF(AND(AM57=3,AM59&lt;&gt;1092),"summary,2","summary,2,hidden")</f>
        <v>summary,2,hidden</v>
      </c>
    </row>
    <row r="83" spans="1:28" s="140" customFormat="1" ht="14.5" x14ac:dyDescent="0.35">
      <c r="A83" s="176" t="s">
        <v>96</v>
      </c>
      <c r="B83" s="176"/>
      <c r="C83" s="176">
        <f t="shared" si="0"/>
        <v>0</v>
      </c>
      <c r="D83" s="176">
        <f t="shared" si="2"/>
        <v>0</v>
      </c>
      <c r="E83" s="176" t="s">
        <v>65</v>
      </c>
      <c r="F83" s="140">
        <f t="shared" si="3"/>
        <v>0</v>
      </c>
      <c r="G83" s="140" t="s">
        <v>113</v>
      </c>
      <c r="I83" s="177" t="s">
        <v>113</v>
      </c>
      <c r="J83" s="178" t="str">
        <f t="shared" si="6"/>
        <v/>
      </c>
      <c r="K83" s="177" t="s">
        <v>114</v>
      </c>
      <c r="L83" s="164"/>
      <c r="M83" s="179"/>
      <c r="N83" s="180"/>
      <c r="O83" s="180"/>
      <c r="P83" s="181">
        <v>0</v>
      </c>
      <c r="Q83" s="186">
        <v>0</v>
      </c>
      <c r="R83" s="183" t="str">
        <f t="shared" si="4"/>
        <v/>
      </c>
      <c r="S83" s="180">
        <f t="shared" si="5"/>
        <v>0</v>
      </c>
      <c r="T83" s="184"/>
      <c r="U83" s="159"/>
      <c r="V83" s="175"/>
      <c r="W83" s="185" t="str">
        <f t="shared" si="1"/>
        <v xml:space="preserve"> </v>
      </c>
      <c r="X83" s="176" t="str">
        <f>IF(AND($L$57=3,$L$59=1092),"1","0")</f>
        <v>0</v>
      </c>
      <c r="AB83" s="176" t="str">
        <f>IF(AND(AM57=3,AM59=1092),"summary,2","summary,2,hidden")</f>
        <v>summary,2,hidden</v>
      </c>
    </row>
    <row r="84" spans="1:28" s="140" customFormat="1" ht="14.5" x14ac:dyDescent="0.35">
      <c r="A84" s="176" t="s">
        <v>96</v>
      </c>
      <c r="B84" s="176"/>
      <c r="C84" s="176">
        <f t="shared" si="0"/>
        <v>0</v>
      </c>
      <c r="D84" s="176">
        <f t="shared" si="2"/>
        <v>0</v>
      </c>
      <c r="E84" s="176" t="s">
        <v>65</v>
      </c>
      <c r="F84" s="140">
        <f t="shared" si="3"/>
        <v>0</v>
      </c>
      <c r="G84" s="140" t="s">
        <v>115</v>
      </c>
      <c r="I84" s="177" t="s">
        <v>115</v>
      </c>
      <c r="J84" s="178" t="str">
        <f t="shared" si="6"/>
        <v/>
      </c>
      <c r="K84" s="177" t="s">
        <v>116</v>
      </c>
      <c r="L84" s="164"/>
      <c r="M84" s="179"/>
      <c r="N84" s="180"/>
      <c r="O84" s="180"/>
      <c r="P84" s="181">
        <v>0</v>
      </c>
      <c r="Q84" s="186">
        <v>0</v>
      </c>
      <c r="R84" s="183" t="str">
        <f>IF(X84="1","x","")</f>
        <v/>
      </c>
      <c r="S84" s="180">
        <f>Q84-M84</f>
        <v>0</v>
      </c>
      <c r="T84" s="184"/>
      <c r="U84" s="159"/>
      <c r="V84" s="175"/>
      <c r="W84" s="185" t="str">
        <f>IF(Q84&gt;=0," ","&lt;&lt;&lt; OBS ska anges som positivt belopp ")</f>
        <v xml:space="preserve"> </v>
      </c>
      <c r="X84" s="176" t="str">
        <f>IF(AND($L$57=3,$L$59=1092),"1","0")</f>
        <v>0</v>
      </c>
      <c r="AB84" s="176" t="str">
        <f>IF(AND(AM59=3,AM60=1092),"summary,2","summary,2,hidden")</f>
        <v>summary,2,hidden</v>
      </c>
    </row>
    <row r="85" spans="1:28" s="140" customFormat="1" ht="14.5" x14ac:dyDescent="0.35">
      <c r="A85" s="176" t="s">
        <v>96</v>
      </c>
      <c r="B85" s="176"/>
      <c r="C85" s="176">
        <f t="shared" si="0"/>
        <v>0</v>
      </c>
      <c r="D85" s="176">
        <f t="shared" si="2"/>
        <v>0</v>
      </c>
      <c r="E85" s="176" t="s">
        <v>65</v>
      </c>
      <c r="F85" s="140">
        <f t="shared" si="3"/>
        <v>0</v>
      </c>
      <c r="G85" s="140" t="s">
        <v>117</v>
      </c>
      <c r="I85" s="177" t="s">
        <v>117</v>
      </c>
      <c r="J85" s="178" t="str">
        <f t="shared" si="6"/>
        <v/>
      </c>
      <c r="K85" s="177" t="s">
        <v>118</v>
      </c>
      <c r="L85" s="164"/>
      <c r="M85" s="179"/>
      <c r="N85" s="180"/>
      <c r="O85" s="180"/>
      <c r="P85" s="181">
        <v>0</v>
      </c>
      <c r="Q85" s="186">
        <v>0</v>
      </c>
      <c r="R85" s="183" t="str">
        <f>IF(X85="1","x","")</f>
        <v/>
      </c>
      <c r="S85" s="180">
        <f>Q85-M85</f>
        <v>0</v>
      </c>
      <c r="T85" s="184"/>
      <c r="U85" s="159"/>
      <c r="V85" s="175"/>
      <c r="W85" s="185" t="str">
        <f>IF(Q85&gt;=0," ","&lt;&lt;&lt; OBS ska anges som positivt belopp ")</f>
        <v xml:space="preserve"> </v>
      </c>
      <c r="X85" s="176" t="str">
        <f>IF(AND($L$57=3,$L$59=1092),"1","0")</f>
        <v>0</v>
      </c>
      <c r="AB85" s="176" t="str">
        <f>IF(AND(AM60=3,AM61=1092),"summary,2","summary,2,hidden")</f>
        <v>summary,2,hidden</v>
      </c>
    </row>
    <row r="86" spans="1:28" s="140" customFormat="1" ht="5.15" customHeight="1" x14ac:dyDescent="0.35">
      <c r="A86" s="176"/>
      <c r="B86" s="176"/>
      <c r="C86" s="176"/>
      <c r="D86" s="176"/>
      <c r="E86" s="176"/>
      <c r="I86" s="187"/>
      <c r="J86" s="188"/>
      <c r="K86" s="187"/>
      <c r="L86" s="189"/>
      <c r="M86" s="190"/>
      <c r="N86" s="191"/>
      <c r="O86" s="191"/>
      <c r="P86" s="192"/>
      <c r="Q86" s="193"/>
      <c r="R86" s="194"/>
      <c r="S86" s="191"/>
      <c r="T86" s="195"/>
      <c r="U86" s="159"/>
      <c r="V86" s="196"/>
      <c r="W86" s="185"/>
      <c r="X86" s="176"/>
      <c r="AB86" s="176"/>
    </row>
    <row r="87" spans="1:28" s="140" customFormat="1" ht="14.5" x14ac:dyDescent="0.35">
      <c r="A87" s="176" t="s">
        <v>96</v>
      </c>
      <c r="B87" s="176"/>
      <c r="C87" s="176">
        <f t="shared" si="0"/>
        <v>0</v>
      </c>
      <c r="D87" s="176">
        <f t="shared" si="2"/>
        <v>0</v>
      </c>
      <c r="E87" s="176">
        <f>$L$59</f>
        <v>0</v>
      </c>
      <c r="F87" s="140">
        <f t="shared" si="3"/>
        <v>0</v>
      </c>
      <c r="G87" s="140" t="s">
        <v>119</v>
      </c>
      <c r="I87" s="177" t="s">
        <v>119</v>
      </c>
      <c r="J87" s="178" t="str">
        <f>R87</f>
        <v/>
      </c>
      <c r="K87" s="177" t="s">
        <v>120</v>
      </c>
      <c r="L87" s="164"/>
      <c r="M87" s="179"/>
      <c r="N87" s="180"/>
      <c r="O87" s="180"/>
      <c r="P87" s="181">
        <v>0</v>
      </c>
      <c r="Q87" s="186">
        <f>-'Version 2 - salary in person-mo'!AC110</f>
        <v>0</v>
      </c>
      <c r="R87" s="183" t="str">
        <f t="shared" si="4"/>
        <v/>
      </c>
      <c r="S87" s="180">
        <f t="shared" si="5"/>
        <v>0</v>
      </c>
      <c r="T87" s="184"/>
      <c r="U87" s="159"/>
      <c r="V87" s="232" t="s">
        <v>121</v>
      </c>
      <c r="W87" s="185" t="str">
        <f t="shared" si="1"/>
        <v xml:space="preserve"> </v>
      </c>
      <c r="X87" s="176" t="str">
        <f>IF(AND($L$57=3,$L$59&lt;&gt;1092),"1",IF(AND($L$57=1,$L$59&lt;&gt;1091),"1","0"))</f>
        <v>0</v>
      </c>
      <c r="AB87" s="176" t="str">
        <f>IF(AND(AM57=3,AM59&lt;&gt;1092),"summary,2",IF(AND(AM57=1,AM59&lt;&gt;1091),"summary,2","summary,2,hidden"))</f>
        <v>summary,2,hidden</v>
      </c>
    </row>
    <row r="88" spans="1:28" s="140" customFormat="1" ht="14.5" x14ac:dyDescent="0.35">
      <c r="A88" s="176" t="s">
        <v>96</v>
      </c>
      <c r="B88" s="176"/>
      <c r="C88" s="176">
        <f t="shared" si="0"/>
        <v>0</v>
      </c>
      <c r="D88" s="176">
        <f t="shared" si="2"/>
        <v>0</v>
      </c>
      <c r="E88" s="176">
        <f>$L$59</f>
        <v>0</v>
      </c>
      <c r="F88" s="140">
        <f t="shared" si="3"/>
        <v>0</v>
      </c>
      <c r="G88" s="140" t="s">
        <v>122</v>
      </c>
      <c r="I88" s="177" t="s">
        <v>122</v>
      </c>
      <c r="J88" s="178" t="str">
        <f>R88</f>
        <v/>
      </c>
      <c r="K88" s="177" t="s">
        <v>123</v>
      </c>
      <c r="L88" s="164"/>
      <c r="M88" s="179"/>
      <c r="N88" s="180"/>
      <c r="O88" s="180"/>
      <c r="P88" s="181">
        <v>0</v>
      </c>
      <c r="Q88" s="186">
        <v>0</v>
      </c>
      <c r="R88" s="183" t="str">
        <f t="shared" si="4"/>
        <v/>
      </c>
      <c r="S88" s="180">
        <f t="shared" si="5"/>
        <v>0</v>
      </c>
      <c r="T88" s="184"/>
      <c r="U88" s="159"/>
      <c r="V88" s="175"/>
      <c r="W88" s="185" t="str">
        <f t="shared" si="1"/>
        <v xml:space="preserve"> </v>
      </c>
      <c r="X88" s="176" t="str">
        <f>IF(AND($L$57=3,$L$59&lt;&gt;1092),"1",IF(AND($L$57=1,$L$59&lt;&gt;1091),"1","0"))</f>
        <v>0</v>
      </c>
      <c r="AB88" s="176" t="str">
        <f>IF(AND(AM57=3,AM59&lt;&gt;1092),"summary,2",IF(AND(AM57=1,AM59&lt;&gt;1091),"summary,2","summary,2,hidden"))</f>
        <v>summary,2,hidden</v>
      </c>
    </row>
    <row r="89" spans="1:28" s="140" customFormat="1" ht="14.5" x14ac:dyDescent="0.35">
      <c r="A89" s="176" t="s">
        <v>96</v>
      </c>
      <c r="B89" s="176"/>
      <c r="C89" s="176">
        <f t="shared" si="0"/>
        <v>0</v>
      </c>
      <c r="D89" s="176">
        <f t="shared" si="2"/>
        <v>0</v>
      </c>
      <c r="E89" s="176">
        <f>$L$59</f>
        <v>0</v>
      </c>
      <c r="F89" s="140">
        <f t="shared" si="3"/>
        <v>0</v>
      </c>
      <c r="G89" s="140" t="s">
        <v>124</v>
      </c>
      <c r="I89" s="177" t="s">
        <v>124</v>
      </c>
      <c r="J89" s="178" t="str">
        <f>R89</f>
        <v/>
      </c>
      <c r="K89" s="177" t="s">
        <v>125</v>
      </c>
      <c r="L89" s="164"/>
      <c r="M89" s="179"/>
      <c r="N89" s="180"/>
      <c r="O89" s="180"/>
      <c r="P89" s="181">
        <v>0</v>
      </c>
      <c r="Q89" s="186">
        <v>0</v>
      </c>
      <c r="R89" s="183" t="str">
        <f t="shared" si="4"/>
        <v/>
      </c>
      <c r="S89" s="180">
        <f t="shared" si="5"/>
        <v>0</v>
      </c>
      <c r="T89" s="184"/>
      <c r="U89" s="159"/>
      <c r="V89" s="232" t="s">
        <v>126</v>
      </c>
      <c r="W89" s="185" t="str">
        <f>IF(Q89&gt;=0," ","&lt;&lt;&lt; OBS ska anges som positivt belopp ")</f>
        <v xml:space="preserve"> </v>
      </c>
      <c r="X89" s="176" t="str">
        <f>IF(AND($L$57=3,$L$59&lt;&gt;1092),"1",IF(AND($L$57=1,$L$59&lt;&gt;1091),"1","0"))</f>
        <v>0</v>
      </c>
      <c r="AB89" s="176" t="str">
        <f>IF(AND(AM57=3,AM59&lt;&gt;1092),"summary,2",IF(AND(AM57=1,AM59&lt;&gt;1091),"summary,2","summary,2,hidden"))</f>
        <v>summary,2,hidden</v>
      </c>
    </row>
    <row r="90" spans="1:28" s="140" customFormat="1" ht="14.5" x14ac:dyDescent="0.35">
      <c r="A90" s="176" t="s">
        <v>96</v>
      </c>
      <c r="B90" s="176"/>
      <c r="C90" s="176">
        <f t="shared" si="0"/>
        <v>0</v>
      </c>
      <c r="D90" s="176">
        <f t="shared" si="2"/>
        <v>0</v>
      </c>
      <c r="E90" s="176">
        <f>$L$59</f>
        <v>0</v>
      </c>
      <c r="F90" s="140">
        <f t="shared" si="3"/>
        <v>0</v>
      </c>
      <c r="G90" s="140" t="s">
        <v>127</v>
      </c>
      <c r="I90" s="177" t="s">
        <v>127</v>
      </c>
      <c r="J90" s="178" t="str">
        <f>R90</f>
        <v/>
      </c>
      <c r="K90" s="177" t="s">
        <v>128</v>
      </c>
      <c r="L90" s="164"/>
      <c r="M90" s="179"/>
      <c r="N90" s="180"/>
      <c r="O90" s="180"/>
      <c r="P90" s="181">
        <v>0</v>
      </c>
      <c r="Q90" s="186">
        <v>0</v>
      </c>
      <c r="R90" s="183" t="str">
        <f t="shared" si="4"/>
        <v/>
      </c>
      <c r="S90" s="180">
        <f t="shared" si="5"/>
        <v>0</v>
      </c>
      <c r="T90" s="184"/>
      <c r="U90" s="159"/>
      <c r="V90" s="175"/>
      <c r="W90" s="185" t="str">
        <f>IF(Q90&gt;=0," ","&lt;&lt;&lt; OBS ska anges som positivt belopp ")</f>
        <v xml:space="preserve"> </v>
      </c>
      <c r="X90" s="176" t="str">
        <f>IF(AND($L$57=3,$L$59&lt;&gt;1092),"1",IF(AND($L$57=1,$L$59&lt;&gt;1091),"1","0"))</f>
        <v>0</v>
      </c>
      <c r="AB90" s="176" t="str">
        <f>IF(AND(AM57=3,AM59&lt;&gt;1092),"summary,2",IF(AND(AM57=1,AM59&lt;&gt;1091),"summary,2","summary,2,hidden"))</f>
        <v>summary,2,hidden</v>
      </c>
    </row>
    <row r="91" spans="1:28" s="140" customFormat="1" ht="5.15" customHeight="1" x14ac:dyDescent="0.35">
      <c r="A91" s="176"/>
      <c r="B91" s="176"/>
      <c r="C91" s="176"/>
      <c r="D91" s="176"/>
      <c r="E91" s="176"/>
      <c r="I91" s="187"/>
      <c r="J91" s="188"/>
      <c r="K91" s="187"/>
      <c r="L91" s="189"/>
      <c r="M91" s="190"/>
      <c r="N91" s="191"/>
      <c r="O91" s="191"/>
      <c r="P91" s="192"/>
      <c r="Q91" s="193"/>
      <c r="R91" s="194"/>
      <c r="S91" s="191"/>
      <c r="T91" s="195"/>
      <c r="U91" s="159"/>
      <c r="V91" s="196"/>
      <c r="W91" s="185"/>
      <c r="X91" s="176"/>
      <c r="AB91" s="176"/>
    </row>
    <row r="92" spans="1:28" s="140" customFormat="1" ht="14.5" x14ac:dyDescent="0.35">
      <c r="A92" s="176" t="s">
        <v>96</v>
      </c>
      <c r="B92" s="176"/>
      <c r="C92" s="176">
        <f t="shared" si="0"/>
        <v>0</v>
      </c>
      <c r="D92" s="176">
        <f t="shared" si="2"/>
        <v>0</v>
      </c>
      <c r="E92" s="176">
        <f>$L$59</f>
        <v>0</v>
      </c>
      <c r="F92" s="140">
        <f t="shared" si="3"/>
        <v>0</v>
      </c>
      <c r="G92" s="140" t="s">
        <v>129</v>
      </c>
      <c r="I92" s="177" t="s">
        <v>129</v>
      </c>
      <c r="J92" s="178" t="str">
        <f>R92</f>
        <v/>
      </c>
      <c r="K92" s="177" t="s">
        <v>130</v>
      </c>
      <c r="L92" s="164"/>
      <c r="M92" s="179"/>
      <c r="N92" s="180"/>
      <c r="O92" s="180"/>
      <c r="P92" s="181">
        <v>0</v>
      </c>
      <c r="Q92" s="186">
        <v>0</v>
      </c>
      <c r="R92" s="183" t="str">
        <f t="shared" si="4"/>
        <v/>
      </c>
      <c r="S92" s="180">
        <f t="shared" si="5"/>
        <v>0</v>
      </c>
      <c r="T92" s="184"/>
      <c r="U92" s="159"/>
      <c r="V92" s="175"/>
      <c r="W92" s="185" t="str">
        <f>IF(Q92&gt;=1,"&lt;&lt;&lt; OBS ange intäkter som negativa belopp"," ")</f>
        <v xml:space="preserve"> </v>
      </c>
      <c r="X92" s="176" t="str">
        <f>IF(OR($L$57=2,$L$57=21,$L$57=4),"1","0")</f>
        <v>0</v>
      </c>
      <c r="AB92" s="176" t="str">
        <f>IF(OR(AM57=2,AM57=21,AM57=4),"summary,2","summary,2,hidden")</f>
        <v>summary,2,hidden</v>
      </c>
    </row>
    <row r="93" spans="1:28" s="140" customFormat="1" ht="5.15" customHeight="1" x14ac:dyDescent="0.35">
      <c r="A93" s="176"/>
      <c r="B93" s="176"/>
      <c r="C93" s="176"/>
      <c r="D93" s="176"/>
      <c r="E93" s="176"/>
      <c r="I93" s="187"/>
      <c r="J93" s="198"/>
      <c r="K93" s="187"/>
      <c r="L93" s="189"/>
      <c r="M93" s="190"/>
      <c r="N93" s="191"/>
      <c r="O93" s="191"/>
      <c r="P93" s="192"/>
      <c r="Q93" s="193"/>
      <c r="R93" s="194"/>
      <c r="S93" s="191"/>
      <c r="T93" s="195"/>
      <c r="U93" s="159"/>
      <c r="V93" s="196"/>
      <c r="W93" s="185"/>
      <c r="X93" s="176"/>
      <c r="AB93" s="176"/>
    </row>
    <row r="94" spans="1:28" s="140" customFormat="1" ht="14.5" x14ac:dyDescent="0.35">
      <c r="A94" s="176" t="s">
        <v>96</v>
      </c>
      <c r="B94" s="176"/>
      <c r="C94" s="176">
        <f t="shared" si="0"/>
        <v>0</v>
      </c>
      <c r="D94" s="176">
        <f t="shared" si="2"/>
        <v>0</v>
      </c>
      <c r="E94" s="176" t="s">
        <v>65</v>
      </c>
      <c r="F94" s="140">
        <f t="shared" si="3"/>
        <v>0</v>
      </c>
      <c r="G94" s="140" t="s">
        <v>131</v>
      </c>
      <c r="I94" s="177" t="s">
        <v>131</v>
      </c>
      <c r="J94" s="178" t="str">
        <f>R94</f>
        <v/>
      </c>
      <c r="K94" s="177" t="s">
        <v>132</v>
      </c>
      <c r="L94" s="164"/>
      <c r="M94" s="179"/>
      <c r="N94" s="180"/>
      <c r="O94" s="180"/>
      <c r="P94" s="181">
        <v>0</v>
      </c>
      <c r="Q94" s="186">
        <v>0</v>
      </c>
      <c r="R94" s="183" t="str">
        <f t="shared" si="4"/>
        <v/>
      </c>
      <c r="S94" s="180">
        <f t="shared" si="5"/>
        <v>0</v>
      </c>
      <c r="T94" s="184"/>
      <c r="U94" s="159"/>
      <c r="V94" s="175"/>
      <c r="W94" s="185" t="str">
        <f>IF(Q94&gt;=1,"&lt;&lt;&lt; OBS ange intäkter som negativa belopp"," ")</f>
        <v xml:space="preserve"> </v>
      </c>
      <c r="X94" s="176" t="str">
        <f>IF(($L$57=3),"1",IF(AND($L$57=1,$L$59=1091),"1","0"))</f>
        <v>0</v>
      </c>
      <c r="AB94" s="176" t="str">
        <f>IF((AM57=3),"summary,2",IF(AND(AM57=1,AM59=1091),"summary,2","summary,2,hidden"))</f>
        <v>summary,2,hidden</v>
      </c>
    </row>
    <row r="95" spans="1:28" s="140" customFormat="1" ht="14.5" x14ac:dyDescent="0.35">
      <c r="A95" s="176" t="s">
        <v>96</v>
      </c>
      <c r="B95" s="176"/>
      <c r="C95" s="176">
        <f t="shared" si="0"/>
        <v>0</v>
      </c>
      <c r="D95" s="176">
        <f t="shared" si="2"/>
        <v>0</v>
      </c>
      <c r="E95" s="176" t="s">
        <v>65</v>
      </c>
      <c r="F95" s="140">
        <f t="shared" si="3"/>
        <v>0</v>
      </c>
      <c r="G95" s="140" t="s">
        <v>133</v>
      </c>
      <c r="I95" s="177" t="s">
        <v>133</v>
      </c>
      <c r="J95" s="178" t="str">
        <f>R95</f>
        <v/>
      </c>
      <c r="K95" s="177" t="s">
        <v>134</v>
      </c>
      <c r="L95" s="164"/>
      <c r="M95" s="179"/>
      <c r="N95" s="180"/>
      <c r="O95" s="180"/>
      <c r="P95" s="181">
        <v>0</v>
      </c>
      <c r="Q95" s="186">
        <v>0</v>
      </c>
      <c r="R95" s="183" t="str">
        <f t="shared" si="4"/>
        <v/>
      </c>
      <c r="S95" s="180">
        <f t="shared" si="5"/>
        <v>0</v>
      </c>
      <c r="T95" s="184"/>
      <c r="U95" s="159"/>
      <c r="V95" s="175"/>
      <c r="W95" s="185" t="str">
        <f>IF(Q95&gt;=1,"&lt;&lt;&lt; OBS ange intäkter som negativa belopp"," ")</f>
        <v xml:space="preserve"> </v>
      </c>
      <c r="X95" s="176" t="str">
        <f>IF(($L$57=3),"1",IF(AND($L$57=1,$L$59=1091),"1","0"))</f>
        <v>0</v>
      </c>
      <c r="AB95" s="176" t="str">
        <f>IF((AM57=3),"summary,2",IF(AND(AM57=1,AM59=1091),"summary,2","summary,2,hidden"))</f>
        <v>summary,2,hidden</v>
      </c>
    </row>
    <row r="96" spans="1:28" s="140" customFormat="1" ht="15" thickBot="1" x14ac:dyDescent="0.4">
      <c r="A96" s="176" t="s">
        <v>96</v>
      </c>
      <c r="B96" s="176"/>
      <c r="C96" s="176">
        <f t="shared" si="0"/>
        <v>0</v>
      </c>
      <c r="D96" s="176">
        <f t="shared" si="2"/>
        <v>0</v>
      </c>
      <c r="E96" s="176" t="s">
        <v>65</v>
      </c>
      <c r="F96" s="140">
        <f t="shared" si="3"/>
        <v>0</v>
      </c>
      <c r="G96" s="140" t="s">
        <v>135</v>
      </c>
      <c r="I96" s="177" t="s">
        <v>135</v>
      </c>
      <c r="J96" s="178" t="str">
        <f>R96</f>
        <v>x</v>
      </c>
      <c r="K96" s="177" t="s">
        <v>136</v>
      </c>
      <c r="L96" s="177"/>
      <c r="M96" s="179"/>
      <c r="N96" s="180"/>
      <c r="O96" s="180"/>
      <c r="P96" s="181">
        <v>0</v>
      </c>
      <c r="Q96" s="199">
        <v>0</v>
      </c>
      <c r="R96" s="200" t="s">
        <v>137</v>
      </c>
      <c r="S96" s="180">
        <f t="shared" si="5"/>
        <v>0</v>
      </c>
      <c r="T96" s="184"/>
      <c r="U96" s="159"/>
      <c r="V96" s="175"/>
      <c r="W96" s="185" t="str">
        <f>IF(Q96&gt;=1,"&lt;&lt;&lt; OBS ange intäkter som negativa belopp"," ")</f>
        <v xml:space="preserve"> </v>
      </c>
      <c r="X96" s="176">
        <v>1</v>
      </c>
      <c r="AB96" s="176" t="s">
        <v>96</v>
      </c>
    </row>
    <row r="97" spans="1:28" s="140" customFormat="1" ht="5.15" customHeight="1" x14ac:dyDescent="0.35">
      <c r="A97" s="176"/>
      <c r="B97" s="176"/>
      <c r="C97" s="176"/>
      <c r="D97" s="176"/>
      <c r="E97" s="176"/>
      <c r="I97" s="177"/>
      <c r="J97" s="201"/>
      <c r="K97" s="177"/>
      <c r="L97" s="177"/>
      <c r="M97" s="179"/>
      <c r="N97" s="180"/>
      <c r="O97" s="180"/>
      <c r="P97" s="181"/>
      <c r="Q97" s="202"/>
      <c r="R97" s="202"/>
      <c r="S97" s="180"/>
      <c r="T97" s="184"/>
      <c r="U97" s="159"/>
      <c r="V97" s="196"/>
      <c r="W97" s="185"/>
      <c r="X97" s="176"/>
      <c r="AB97" s="176"/>
    </row>
    <row r="98" spans="1:28" s="140" customFormat="1" ht="14.5" x14ac:dyDescent="0.35">
      <c r="C98" s="140" t="s">
        <v>65</v>
      </c>
      <c r="D98" s="140" t="s">
        <v>65</v>
      </c>
      <c r="F98" s="140" t="s">
        <v>65</v>
      </c>
      <c r="I98" s="203" t="s">
        <v>138</v>
      </c>
      <c r="J98" s="204"/>
      <c r="K98" s="205" t="s">
        <v>139</v>
      </c>
      <c r="L98" s="205"/>
      <c r="M98" s="206"/>
      <c r="N98" s="207"/>
      <c r="O98" s="208"/>
      <c r="P98" s="209">
        <f>SUM(P74:P96)</f>
        <v>0</v>
      </c>
      <c r="Q98" s="207">
        <f>SUM(Q74:Q96)</f>
        <v>0</v>
      </c>
      <c r="R98" s="207"/>
      <c r="S98" s="207">
        <f>Q98-M98</f>
        <v>0</v>
      </c>
      <c r="T98" s="210"/>
      <c r="U98" s="159"/>
      <c r="V98" s="196"/>
    </row>
    <row r="99" spans="1:28" s="140" customFormat="1" ht="15" thickBot="1" x14ac:dyDescent="0.4">
      <c r="C99" s="140" t="s">
        <v>65</v>
      </c>
      <c r="D99" s="140" t="s">
        <v>65</v>
      </c>
      <c r="F99" s="140" t="s">
        <v>65</v>
      </c>
      <c r="J99" s="163"/>
      <c r="L99" s="166"/>
      <c r="M99" s="173"/>
      <c r="N99" s="211"/>
      <c r="O99" s="211"/>
      <c r="P99" s="212"/>
      <c r="Q99" s="211"/>
      <c r="R99" s="213"/>
      <c r="S99" s="211"/>
      <c r="T99" s="159"/>
      <c r="U99" s="159"/>
      <c r="V99" s="196"/>
    </row>
    <row r="100" spans="1:28" s="140" customFormat="1" ht="15" thickBot="1" x14ac:dyDescent="0.4">
      <c r="A100" s="140" t="s">
        <v>96</v>
      </c>
      <c r="C100" s="176">
        <f t="shared" ref="C100:C109" si="7">$L$51</f>
        <v>0</v>
      </c>
      <c r="D100" s="176">
        <f t="shared" si="2"/>
        <v>0</v>
      </c>
      <c r="F100" s="140">
        <f t="shared" si="3"/>
        <v>0</v>
      </c>
      <c r="G100" s="140" t="s">
        <v>140</v>
      </c>
      <c r="H100" s="140" t="s">
        <v>140</v>
      </c>
      <c r="J100" s="163"/>
      <c r="K100" s="140" t="s">
        <v>141</v>
      </c>
      <c r="L100" s="166"/>
      <c r="M100" s="158"/>
      <c r="N100" s="211"/>
      <c r="O100" s="211"/>
      <c r="P100" s="212">
        <v>0</v>
      </c>
      <c r="Q100" s="214">
        <f>'Version 2 - salary in person-mo'!AC68+'Version 2 - salary in person-mo'!AC73+'Version 2 - salary in person-mo'!AC77</f>
        <v>0</v>
      </c>
      <c r="R100" s="213"/>
      <c r="S100" s="211">
        <f>Q100-M100</f>
        <v>0</v>
      </c>
      <c r="T100" s="159"/>
      <c r="U100" s="159"/>
      <c r="V100" s="175"/>
    </row>
    <row r="101" spans="1:28" s="140" customFormat="1" ht="15" thickBot="1" x14ac:dyDescent="0.4">
      <c r="A101" s="140" t="s">
        <v>96</v>
      </c>
      <c r="C101" s="176">
        <f t="shared" si="7"/>
        <v>0</v>
      </c>
      <c r="D101" s="176">
        <f t="shared" si="2"/>
        <v>0</v>
      </c>
      <c r="F101" s="140">
        <f t="shared" si="3"/>
        <v>0</v>
      </c>
      <c r="G101" s="140" t="s">
        <v>142</v>
      </c>
      <c r="H101" s="140" t="s">
        <v>142</v>
      </c>
      <c r="J101" s="163"/>
      <c r="K101" s="140" t="s">
        <v>143</v>
      </c>
      <c r="L101" s="166"/>
      <c r="M101" s="158"/>
      <c r="N101" s="211"/>
      <c r="O101" s="211"/>
      <c r="P101" s="212">
        <v>0</v>
      </c>
      <c r="Q101" s="211" t="e">
        <f>'Version 2 - salary in person-mo'!AC87+'Version 2 - salary in person-mo'!#REF!</f>
        <v>#REF!</v>
      </c>
      <c r="R101" s="211"/>
      <c r="S101" s="211">
        <f>IF(Q117&lt;&gt;0,Q117-M101,ROUND((S100+S90+S78+S85)*T101/100,0))</f>
        <v>0</v>
      </c>
      <c r="T101" s="215"/>
      <c r="U101" s="216"/>
      <c r="V101" s="175"/>
    </row>
    <row r="102" spans="1:28" s="140" customFormat="1" ht="14.5" x14ac:dyDescent="0.35">
      <c r="A102" s="140" t="s">
        <v>96</v>
      </c>
      <c r="C102" s="176">
        <f t="shared" si="7"/>
        <v>0</v>
      </c>
      <c r="D102" s="176">
        <f t="shared" si="2"/>
        <v>0</v>
      </c>
      <c r="F102" s="140">
        <f t="shared" si="3"/>
        <v>0</v>
      </c>
      <c r="G102" s="140" t="s">
        <v>144</v>
      </c>
      <c r="H102" s="140" t="s">
        <v>144</v>
      </c>
      <c r="J102" s="163"/>
      <c r="K102" s="140" t="s">
        <v>145</v>
      </c>
      <c r="L102" s="166"/>
      <c r="M102" s="158"/>
      <c r="N102" s="211"/>
      <c r="O102" s="211"/>
      <c r="P102" s="212">
        <v>0</v>
      </c>
      <c r="Q102" s="217">
        <f>'Version 2 - salary in person-mo'!AC83</f>
        <v>0</v>
      </c>
      <c r="R102" s="213"/>
      <c r="S102" s="211">
        <f t="shared" ref="S102:S109" si="8">Q102-M102</f>
        <v>0</v>
      </c>
      <c r="T102" s="159"/>
      <c r="U102" s="159"/>
      <c r="V102" s="175"/>
    </row>
    <row r="103" spans="1:28" s="140" customFormat="1" ht="14.5" x14ac:dyDescent="0.35">
      <c r="A103" s="140" t="s">
        <v>96</v>
      </c>
      <c r="C103" s="176">
        <f t="shared" si="7"/>
        <v>0</v>
      </c>
      <c r="D103" s="176">
        <f t="shared" si="2"/>
        <v>0</v>
      </c>
      <c r="F103" s="140">
        <f t="shared" si="3"/>
        <v>0</v>
      </c>
      <c r="G103" s="140" t="s">
        <v>146</v>
      </c>
      <c r="H103" s="140" t="s">
        <v>146</v>
      </c>
      <c r="J103" s="163"/>
      <c r="K103" s="140" t="s">
        <v>147</v>
      </c>
      <c r="L103" s="166"/>
      <c r="M103" s="158"/>
      <c r="N103" s="211"/>
      <c r="O103" s="211"/>
      <c r="P103" s="212">
        <v>0</v>
      </c>
      <c r="Q103" s="218">
        <f>'Version 2 - salary in person-mo'!AC84</f>
        <v>0</v>
      </c>
      <c r="R103" s="213"/>
      <c r="S103" s="211">
        <f t="shared" si="8"/>
        <v>0</v>
      </c>
      <c r="T103" s="159"/>
      <c r="U103" s="159"/>
      <c r="V103" s="175"/>
    </row>
    <row r="104" spans="1:28" s="140" customFormat="1" ht="14.5" x14ac:dyDescent="0.35">
      <c r="A104" s="140" t="s">
        <v>96</v>
      </c>
      <c r="C104" s="176">
        <f t="shared" si="7"/>
        <v>0</v>
      </c>
      <c r="D104" s="176">
        <f t="shared" si="2"/>
        <v>0</v>
      </c>
      <c r="F104" s="140">
        <f t="shared" si="3"/>
        <v>0</v>
      </c>
      <c r="G104" s="140" t="s">
        <v>148</v>
      </c>
      <c r="H104" s="140" t="s">
        <v>148</v>
      </c>
      <c r="J104" s="163"/>
      <c r="K104" s="140" t="s">
        <v>149</v>
      </c>
      <c r="L104" s="166"/>
      <c r="M104" s="158"/>
      <c r="N104" s="211"/>
      <c r="O104" s="211"/>
      <c r="P104" s="212">
        <v>0</v>
      </c>
      <c r="Q104" s="218">
        <f>'Version 2 - salary in person-mo'!AC85</f>
        <v>0</v>
      </c>
      <c r="R104" s="213"/>
      <c r="S104" s="211">
        <f t="shared" si="8"/>
        <v>0</v>
      </c>
      <c r="T104" s="159"/>
      <c r="U104" s="159"/>
      <c r="V104" s="175"/>
    </row>
    <row r="105" spans="1:28" s="140" customFormat="1" ht="15" thickBot="1" x14ac:dyDescent="0.4">
      <c r="A105" s="140" t="s">
        <v>96</v>
      </c>
      <c r="C105" s="176">
        <f t="shared" si="7"/>
        <v>0</v>
      </c>
      <c r="D105" s="176">
        <f t="shared" si="2"/>
        <v>0</v>
      </c>
      <c r="F105" s="140">
        <f t="shared" si="3"/>
        <v>0</v>
      </c>
      <c r="G105" s="140" t="s">
        <v>150</v>
      </c>
      <c r="H105" s="140" t="s">
        <v>150</v>
      </c>
      <c r="J105" s="163"/>
      <c r="K105" s="140" t="s">
        <v>151</v>
      </c>
      <c r="L105" s="166"/>
      <c r="M105" s="158"/>
      <c r="N105" s="211"/>
      <c r="O105" s="211"/>
      <c r="P105" s="212">
        <v>0</v>
      </c>
      <c r="Q105" s="219">
        <f>'Version 2 - salary in person-mo'!AC86</f>
        <v>0</v>
      </c>
      <c r="R105" s="213"/>
      <c r="S105" s="211">
        <f t="shared" si="8"/>
        <v>0</v>
      </c>
      <c r="T105" s="159"/>
      <c r="U105" s="159"/>
      <c r="V105" s="175"/>
    </row>
    <row r="106" spans="1:28" s="140" customFormat="1" ht="14.5" x14ac:dyDescent="0.35">
      <c r="A106" s="140" t="s">
        <v>96</v>
      </c>
      <c r="C106" s="176">
        <f t="shared" si="7"/>
        <v>0</v>
      </c>
      <c r="D106" s="176">
        <f t="shared" si="2"/>
        <v>0</v>
      </c>
      <c r="F106" s="140">
        <f t="shared" si="3"/>
        <v>0</v>
      </c>
      <c r="G106" s="140" t="s">
        <v>152</v>
      </c>
      <c r="H106" s="140" t="s">
        <v>152</v>
      </c>
      <c r="J106" s="163"/>
      <c r="K106" s="140" t="s">
        <v>153</v>
      </c>
      <c r="L106" s="166"/>
      <c r="M106" s="158"/>
      <c r="N106" s="211"/>
      <c r="O106" s="211"/>
      <c r="P106" s="212">
        <v>0</v>
      </c>
      <c r="Q106" s="211">
        <f>'Version 2 - salary in person-mo'!AC94</f>
        <v>0</v>
      </c>
      <c r="R106" s="211"/>
      <c r="S106" s="211">
        <f>ROUND((S100+S90+S78+S85)*T106/100,0)</f>
        <v>0</v>
      </c>
      <c r="T106" s="215"/>
      <c r="U106" s="216"/>
      <c r="V106" s="175"/>
    </row>
    <row r="107" spans="1:28" s="140" customFormat="1" ht="14.5" x14ac:dyDescent="0.35">
      <c r="A107" s="140" t="s">
        <v>96</v>
      </c>
      <c r="C107" s="176">
        <f t="shared" si="7"/>
        <v>0</v>
      </c>
      <c r="D107" s="176">
        <f t="shared" si="2"/>
        <v>0</v>
      </c>
      <c r="F107" s="140">
        <f t="shared" si="3"/>
        <v>0</v>
      </c>
      <c r="G107" s="140" t="s">
        <v>154</v>
      </c>
      <c r="H107" s="140" t="s">
        <v>154</v>
      </c>
      <c r="J107" s="163"/>
      <c r="K107" s="140" t="s">
        <v>155</v>
      </c>
      <c r="L107" s="166"/>
      <c r="M107" s="158"/>
      <c r="N107" s="211"/>
      <c r="O107" s="211"/>
      <c r="P107" s="212">
        <v>0</v>
      </c>
      <c r="Q107" s="211">
        <f>'Version 2 - salary in person-mo'!AC95</f>
        <v>0</v>
      </c>
      <c r="R107" s="211"/>
      <c r="S107" s="211">
        <f>ROUND((S100+S90+S78+S85)*T107/100,0)</f>
        <v>0</v>
      </c>
      <c r="T107" s="215"/>
      <c r="U107" s="216"/>
      <c r="V107" s="175"/>
    </row>
    <row r="108" spans="1:28" s="140" customFormat="1" ht="15" thickBot="1" x14ac:dyDescent="0.4">
      <c r="A108" s="140" t="s">
        <v>96</v>
      </c>
      <c r="C108" s="176">
        <f t="shared" si="7"/>
        <v>0</v>
      </c>
      <c r="D108" s="176">
        <f t="shared" si="2"/>
        <v>0</v>
      </c>
      <c r="F108" s="140">
        <f t="shared" si="3"/>
        <v>0</v>
      </c>
      <c r="G108" s="140" t="s">
        <v>156</v>
      </c>
      <c r="H108" s="140" t="s">
        <v>156</v>
      </c>
      <c r="J108" s="163"/>
      <c r="K108" s="140" t="s">
        <v>157</v>
      </c>
      <c r="L108" s="166"/>
      <c r="M108" s="158"/>
      <c r="N108" s="211"/>
      <c r="O108" s="211"/>
      <c r="P108" s="212">
        <v>0</v>
      </c>
      <c r="Q108" s="211">
        <f>'Version 2 - salary in person-mo'!AC96</f>
        <v>0</v>
      </c>
      <c r="R108" s="211"/>
      <c r="S108" s="211">
        <f>ROUND((S100+S90+S78+S85)*T108/100,0)</f>
        <v>0</v>
      </c>
      <c r="T108" s="215"/>
      <c r="U108" s="216"/>
      <c r="V108" s="175"/>
    </row>
    <row r="109" spans="1:28" s="140" customFormat="1" ht="15" thickBot="1" x14ac:dyDescent="0.4">
      <c r="A109" s="140" t="s">
        <v>96</v>
      </c>
      <c r="C109" s="176">
        <f t="shared" si="7"/>
        <v>0</v>
      </c>
      <c r="D109" s="176">
        <f t="shared" si="2"/>
        <v>0</v>
      </c>
      <c r="F109" s="140">
        <f t="shared" si="3"/>
        <v>0</v>
      </c>
      <c r="G109" s="140" t="s">
        <v>158</v>
      </c>
      <c r="H109" s="140" t="s">
        <v>158</v>
      </c>
      <c r="I109" s="220"/>
      <c r="J109" s="221"/>
      <c r="K109" s="220" t="s">
        <v>159</v>
      </c>
      <c r="L109" s="220"/>
      <c r="M109" s="222"/>
      <c r="N109" s="223"/>
      <c r="O109" s="223"/>
      <c r="P109" s="224">
        <v>0</v>
      </c>
      <c r="Q109" s="214">
        <f>'Version 2 - salary in person-mo'!AC89+'Version 2 - salary in person-mo'!AC90+'Version 2 - salary in person-mo'!AC91</f>
        <v>0</v>
      </c>
      <c r="R109" s="225"/>
      <c r="S109" s="223">
        <f t="shared" si="8"/>
        <v>0</v>
      </c>
      <c r="T109" s="225"/>
      <c r="U109" s="159"/>
      <c r="V109" s="175"/>
    </row>
    <row r="110" spans="1:28" s="140" customFormat="1" ht="14.5" x14ac:dyDescent="0.35">
      <c r="J110" s="163"/>
      <c r="K110" s="166" t="s">
        <v>160</v>
      </c>
      <c r="L110" s="166"/>
      <c r="M110" s="206"/>
      <c r="N110" s="226"/>
      <c r="O110" s="211"/>
      <c r="P110" s="227">
        <f>SUM(P100:P109)</f>
        <v>0</v>
      </c>
      <c r="Q110" s="227" t="e">
        <f>SUM(Q100:Q109)</f>
        <v>#REF!</v>
      </c>
      <c r="R110" s="227"/>
      <c r="S110" s="227">
        <f>SUM(S100:S109)</f>
        <v>0</v>
      </c>
      <c r="T110" s="159"/>
      <c r="U110" s="159"/>
      <c r="V110" s="160"/>
    </row>
    <row r="111" spans="1:28" s="140" customFormat="1" ht="5.15" customHeight="1" x14ac:dyDescent="0.35">
      <c r="J111" s="163"/>
      <c r="L111" s="166"/>
      <c r="M111" s="173"/>
      <c r="N111" s="211"/>
      <c r="O111" s="211" t="s">
        <v>65</v>
      </c>
      <c r="P111" s="211"/>
      <c r="Q111" s="211"/>
      <c r="R111" s="211"/>
      <c r="S111" s="211"/>
      <c r="T111" s="159"/>
      <c r="U111" s="159"/>
      <c r="V111" s="160"/>
    </row>
    <row r="112" spans="1:28" s="140" customFormat="1" ht="5.15" customHeight="1" x14ac:dyDescent="0.35">
      <c r="J112" s="163"/>
      <c r="M112" s="158"/>
      <c r="N112" s="211"/>
      <c r="O112" s="211"/>
      <c r="P112" s="211"/>
      <c r="Q112" s="211"/>
      <c r="R112" s="211"/>
      <c r="S112" s="211"/>
      <c r="T112" s="159"/>
      <c r="U112" s="159"/>
      <c r="V112" s="160"/>
    </row>
    <row r="113" spans="10:22" s="140" customFormat="1" ht="14.5" x14ac:dyDescent="0.35">
      <c r="J113" s="163"/>
      <c r="K113" s="166" t="s">
        <v>161</v>
      </c>
      <c r="M113" s="173"/>
      <c r="N113" s="227"/>
      <c r="O113" s="227" t="s">
        <v>65</v>
      </c>
      <c r="P113" s="227">
        <f t="shared" ref="P113:S113" si="9">P98+P110</f>
        <v>0</v>
      </c>
      <c r="Q113" s="227" t="e">
        <f t="shared" si="9"/>
        <v>#REF!</v>
      </c>
      <c r="R113" s="227"/>
      <c r="S113" s="227">
        <f t="shared" si="9"/>
        <v>0</v>
      </c>
      <c r="T113" s="159"/>
      <c r="U113" s="159"/>
      <c r="V113" s="160"/>
    </row>
    <row r="114" spans="10:22" s="140" customFormat="1" ht="5.15" customHeight="1" x14ac:dyDescent="0.35">
      <c r="J114" s="163"/>
      <c r="M114" s="158"/>
      <c r="T114" s="159"/>
      <c r="U114" s="159"/>
      <c r="V114" s="160"/>
    </row>
    <row r="115" spans="10:22" ht="13" x14ac:dyDescent="0.3">
      <c r="Q115" s="228" t="e">
        <f>IF(Q113&lt;&gt;0,"OBS Totalbudgeten balanserar ej, åtgärda innan budget laddas till Agresso"," ")</f>
        <v>#REF!</v>
      </c>
      <c r="R115" s="228"/>
    </row>
    <row r="116" spans="10:22" ht="11" thickBot="1" x14ac:dyDescent="0.3"/>
    <row r="117" spans="10:22" ht="15" customHeight="1" thickBot="1" x14ac:dyDescent="0.4">
      <c r="N117" s="140"/>
      <c r="P117" s="229"/>
      <c r="Q117" s="214">
        <v>0</v>
      </c>
      <c r="R117" s="211"/>
    </row>
  </sheetData>
  <sheetProtection autoFilter="0"/>
  <conditionalFormatting sqref="L60:M61">
    <cfRule type="cellIs" dxfId="5" priority="3" stopIfTrue="1" operator="equal">
      <formula>"Ja"</formula>
    </cfRule>
  </conditionalFormatting>
  <conditionalFormatting sqref="Q113:R113">
    <cfRule type="cellIs" dxfId="4" priority="2" stopIfTrue="1" operator="notEqual">
      <formula>0</formula>
    </cfRule>
  </conditionalFormatting>
  <conditionalFormatting sqref="T101">
    <cfRule type="expression" dxfId="3" priority="1" stopIfTrue="1">
      <formula>$Q$117&lt;&gt;0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N145"/>
  <sheetViews>
    <sheetView showGridLines="0" tabSelected="1" zoomScale="90" zoomScaleNormal="90" workbookViewId="0">
      <selection activeCell="S49" sqref="S49"/>
    </sheetView>
  </sheetViews>
  <sheetFormatPr defaultColWidth="9.1796875" defaultRowHeight="14.5" outlineLevelRow="1" outlineLevelCol="1" x14ac:dyDescent="0.35"/>
  <cols>
    <col min="1" max="1" width="2.54296875" style="76" customWidth="1"/>
    <col min="2" max="2" width="33.81640625" style="61" customWidth="1"/>
    <col min="3" max="3" width="18.6328125" style="61" customWidth="1"/>
    <col min="4" max="4" width="16.81640625" style="61" customWidth="1"/>
    <col min="5" max="6" width="12.54296875" style="61" hidden="1" customWidth="1"/>
    <col min="7" max="15" width="8" style="61" hidden="1" customWidth="1"/>
    <col min="16" max="16" width="12.54296875" style="61" hidden="1" customWidth="1"/>
    <col min="17" max="17" width="18.54296875" style="61" hidden="1" customWidth="1"/>
    <col min="18" max="18" width="0.1796875" style="61" customWidth="1"/>
    <col min="19" max="19" width="13.1796875" style="61" customWidth="1"/>
    <col min="20" max="20" width="12.54296875" style="61" customWidth="1"/>
    <col min="21" max="21" width="13.453125" style="61" customWidth="1"/>
    <col min="22" max="24" width="12.54296875" style="61" customWidth="1"/>
    <col min="25" max="28" width="12.54296875" style="61" hidden="1" customWidth="1" outlineLevel="1"/>
    <col min="29" max="29" width="16.81640625" style="78" customWidth="1" collapsed="1"/>
    <col min="30" max="30" width="13.453125" style="61" hidden="1" customWidth="1"/>
    <col min="31" max="31" width="11.81640625" style="61" hidden="1" customWidth="1"/>
    <col min="32" max="32" width="13.453125" style="61" hidden="1" customWidth="1"/>
    <col min="33" max="39" width="11.81640625" style="61" hidden="1" customWidth="1"/>
    <col min="40" max="40" width="4.1796875" style="61" hidden="1" customWidth="1"/>
    <col min="41" max="41" width="14.81640625" style="61" hidden="1" customWidth="1"/>
    <col min="42" max="42" width="11.81640625" style="61" hidden="1" customWidth="1"/>
    <col min="43" max="43" width="14.54296875" style="61" hidden="1" customWidth="1"/>
    <col min="44" max="44" width="10.1796875" style="61" hidden="1" customWidth="1"/>
    <col min="45" max="49" width="9.1796875" style="61" hidden="1" customWidth="1"/>
    <col min="50" max="50" width="12" style="61" hidden="1" customWidth="1"/>
    <col min="51" max="51" width="10.81640625" style="61" hidden="1" customWidth="1"/>
    <col min="52" max="52" width="9.453125" style="61" hidden="1" customWidth="1"/>
    <col min="53" max="53" width="10" style="61" hidden="1" customWidth="1"/>
    <col min="54" max="54" width="14.453125" style="61" customWidth="1"/>
    <col min="55" max="55" width="44.81640625" style="61" customWidth="1"/>
    <col min="56" max="56" width="10.1796875" style="61" customWidth="1"/>
    <col min="57" max="57" width="9.1796875" style="61"/>
    <col min="58" max="58" width="9.81640625" style="61" customWidth="1"/>
    <col min="59" max="59" width="12.1796875" style="61" customWidth="1"/>
    <col min="60" max="60" width="5" style="61" customWidth="1"/>
    <col min="61" max="16384" width="9.1796875" style="61"/>
  </cols>
  <sheetData>
    <row r="1" spans="1:54" x14ac:dyDescent="0.35">
      <c r="A1" s="60"/>
    </row>
    <row r="2" spans="1:54" ht="23" x14ac:dyDescent="0.5">
      <c r="A2" s="60"/>
      <c r="B2" s="14" t="s">
        <v>162</v>
      </c>
      <c r="C2" s="13"/>
      <c r="D2" s="13"/>
      <c r="E2" s="13"/>
      <c r="F2" s="13"/>
      <c r="G2" s="13"/>
      <c r="H2" s="13"/>
      <c r="I2" s="13"/>
      <c r="J2" s="13"/>
      <c r="K2" s="13"/>
      <c r="L2" s="13"/>
      <c r="M2" s="13"/>
      <c r="N2" s="13"/>
      <c r="O2" s="13"/>
      <c r="P2" s="13"/>
      <c r="Q2" s="13"/>
      <c r="R2" s="13"/>
      <c r="S2" s="13"/>
      <c r="T2" s="13"/>
      <c r="U2" s="102"/>
      <c r="V2" s="84"/>
      <c r="W2" s="84"/>
      <c r="X2" s="99"/>
      <c r="Y2" s="99"/>
      <c r="Z2" s="99"/>
      <c r="AA2" s="99"/>
      <c r="AB2" s="99"/>
      <c r="AC2" s="259"/>
      <c r="AD2" s="99"/>
      <c r="AE2" s="99"/>
      <c r="AF2" s="99"/>
      <c r="AG2" s="99"/>
      <c r="AH2" s="99"/>
      <c r="AI2" s="99"/>
      <c r="AJ2" s="99"/>
    </row>
    <row r="3" spans="1:54" ht="18.5" x14ac:dyDescent="0.45">
      <c r="A3" s="62"/>
      <c r="B3" s="279"/>
      <c r="C3" s="13"/>
      <c r="D3" s="13"/>
      <c r="E3" s="13"/>
      <c r="F3" s="13"/>
      <c r="G3" s="13"/>
      <c r="H3" s="13"/>
      <c r="I3" s="13"/>
      <c r="J3" s="13"/>
      <c r="K3" s="13"/>
      <c r="L3" s="13"/>
      <c r="M3" s="13"/>
      <c r="N3" s="13"/>
      <c r="O3" s="13"/>
      <c r="P3" s="13"/>
      <c r="Q3" s="13"/>
      <c r="R3" s="13"/>
      <c r="S3" s="13"/>
      <c r="T3" s="13"/>
      <c r="U3" s="13"/>
      <c r="V3" s="13"/>
      <c r="W3" s="13"/>
    </row>
    <row r="4" spans="1:54" s="65" customFormat="1" ht="13" x14ac:dyDescent="0.3">
      <c r="A4" s="62"/>
      <c r="B4" s="18" t="s">
        <v>163</v>
      </c>
      <c r="C4" s="17"/>
      <c r="D4" s="16"/>
      <c r="E4" s="17"/>
      <c r="F4" s="64"/>
      <c r="G4" s="64"/>
      <c r="H4" s="64"/>
      <c r="I4" s="64"/>
      <c r="J4" s="64"/>
      <c r="K4" s="22"/>
      <c r="L4" s="64"/>
      <c r="M4" s="64"/>
      <c r="N4" s="64"/>
      <c r="T4" s="18"/>
      <c r="U4" s="17"/>
      <c r="V4" s="16"/>
      <c r="W4" s="17"/>
      <c r="X4" s="64"/>
      <c r="Y4" s="64"/>
      <c r="Z4" s="64"/>
      <c r="AA4" s="64"/>
      <c r="AB4" s="64"/>
      <c r="AC4" s="22"/>
      <c r="AD4" s="64"/>
      <c r="AE4" s="64"/>
      <c r="AF4" s="64"/>
    </row>
    <row r="5" spans="1:54" s="65" customFormat="1" ht="13" x14ac:dyDescent="0.3">
      <c r="A5" s="62"/>
      <c r="B5" s="388" t="s">
        <v>4280</v>
      </c>
      <c r="C5" s="388"/>
      <c r="D5" s="388"/>
      <c r="E5" s="388"/>
      <c r="F5" s="388"/>
      <c r="G5" s="388"/>
      <c r="H5" s="388"/>
      <c r="I5" s="388"/>
      <c r="J5" s="388"/>
      <c r="K5" s="388"/>
      <c r="L5" s="388"/>
      <c r="M5" s="388"/>
      <c r="N5" s="388"/>
      <c r="O5" s="388"/>
      <c r="P5" s="388"/>
      <c r="Q5" s="388"/>
      <c r="R5" s="388"/>
      <c r="S5" s="388"/>
      <c r="T5" s="389"/>
      <c r="U5" s="389"/>
      <c r="V5" s="389"/>
      <c r="W5" s="277"/>
      <c r="X5" s="277"/>
      <c r="Y5" s="277"/>
      <c r="Z5" s="277"/>
      <c r="AA5" s="277"/>
      <c r="AB5" s="277"/>
      <c r="AC5" s="277"/>
      <c r="AD5" s="277"/>
      <c r="AE5" s="277"/>
      <c r="AF5" s="277"/>
      <c r="AG5" s="277"/>
      <c r="AH5" s="277"/>
      <c r="AI5" s="277"/>
      <c r="AJ5" s="277"/>
      <c r="AK5" s="277"/>
      <c r="AL5" s="388"/>
      <c r="AM5" s="388"/>
      <c r="AN5" s="388"/>
      <c r="AO5" s="388"/>
      <c r="AP5" s="388"/>
      <c r="AQ5" s="388"/>
      <c r="AR5" s="388"/>
      <c r="AS5" s="388"/>
      <c r="AT5" s="388"/>
      <c r="AU5" s="388"/>
      <c r="AV5" s="388"/>
      <c r="AW5" s="388"/>
      <c r="AX5" s="388"/>
      <c r="AY5" s="388"/>
      <c r="AZ5" s="388"/>
      <c r="BA5" s="388"/>
      <c r="BB5" s="388"/>
    </row>
    <row r="6" spans="1:54" s="65" customFormat="1" ht="13" x14ac:dyDescent="0.3">
      <c r="A6" s="62"/>
      <c r="B6" s="387" t="s">
        <v>164</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8"/>
      <c r="AM6" s="388"/>
      <c r="AN6" s="388"/>
      <c r="AO6" s="388"/>
      <c r="AP6" s="388"/>
      <c r="AQ6" s="388"/>
      <c r="AR6" s="388"/>
      <c r="AS6" s="388"/>
      <c r="AT6" s="388"/>
      <c r="AU6" s="388"/>
      <c r="AV6" s="388"/>
      <c r="AW6" s="388"/>
      <c r="AX6" s="388"/>
      <c r="AY6" s="388"/>
      <c r="AZ6" s="388"/>
      <c r="BA6" s="388"/>
      <c r="BB6" s="388"/>
    </row>
    <row r="7" spans="1:54" s="65" customFormat="1" ht="13" x14ac:dyDescent="0.3">
      <c r="A7" s="62"/>
      <c r="B7" s="387" t="s">
        <v>165</v>
      </c>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8"/>
      <c r="AM7" s="388"/>
      <c r="AN7" s="388"/>
      <c r="AO7" s="388"/>
      <c r="AP7" s="388"/>
      <c r="AQ7" s="388"/>
      <c r="AR7" s="388"/>
      <c r="AS7" s="388"/>
      <c r="AT7" s="388"/>
      <c r="AU7" s="388"/>
      <c r="AV7" s="388"/>
      <c r="AW7" s="388"/>
      <c r="AX7" s="388"/>
      <c r="AY7" s="388"/>
      <c r="AZ7" s="388"/>
      <c r="BA7" s="388"/>
      <c r="BB7" s="388"/>
    </row>
    <row r="8" spans="1:54" s="65" customFormat="1" ht="16.5" x14ac:dyDescent="0.3">
      <c r="A8" s="62"/>
      <c r="B8" s="317" t="s">
        <v>166</v>
      </c>
      <c r="T8" s="278"/>
      <c r="AL8" s="388"/>
      <c r="AM8" s="388"/>
      <c r="AN8" s="388"/>
      <c r="AO8" s="388"/>
      <c r="AP8" s="388"/>
      <c r="AQ8" s="388"/>
      <c r="AR8" s="388"/>
      <c r="AS8" s="388"/>
      <c r="AT8" s="388"/>
      <c r="AU8" s="388"/>
      <c r="AV8" s="388"/>
      <c r="AW8" s="388"/>
      <c r="AX8" s="388"/>
      <c r="AY8" s="388"/>
      <c r="AZ8" s="388"/>
      <c r="BA8" s="388"/>
      <c r="BB8" s="388"/>
    </row>
    <row r="9" spans="1:54" s="65" customFormat="1" ht="12.75" customHeight="1" x14ac:dyDescent="0.3">
      <c r="A9" s="62"/>
      <c r="B9" s="277" t="s">
        <v>167</v>
      </c>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388"/>
      <c r="AM9" s="388"/>
      <c r="AN9" s="388"/>
      <c r="AO9" s="388"/>
      <c r="AP9" s="388"/>
      <c r="AQ9" s="388"/>
      <c r="AR9" s="388"/>
      <c r="AS9" s="388"/>
      <c r="AT9" s="388"/>
      <c r="AU9" s="388"/>
      <c r="AV9" s="388"/>
      <c r="AW9" s="388"/>
      <c r="AX9" s="388"/>
      <c r="AY9" s="388"/>
      <c r="AZ9" s="388"/>
      <c r="BA9" s="388"/>
      <c r="BB9" s="388"/>
    </row>
    <row r="10" spans="1:54" s="65" customFormat="1" ht="12.75" customHeight="1" x14ac:dyDescent="0.3">
      <c r="A10" s="66"/>
      <c r="B10" s="277" t="s">
        <v>168</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388"/>
      <c r="AM10" s="388"/>
      <c r="AN10" s="388"/>
      <c r="AO10" s="388"/>
      <c r="AP10" s="388"/>
      <c r="AQ10" s="388"/>
      <c r="AR10" s="388"/>
      <c r="AS10" s="388"/>
      <c r="AT10" s="388"/>
      <c r="AU10" s="388"/>
      <c r="AV10" s="388"/>
      <c r="AW10" s="388"/>
      <c r="AX10" s="388"/>
      <c r="AY10" s="388"/>
      <c r="AZ10" s="388"/>
      <c r="BA10" s="388"/>
      <c r="BB10" s="388"/>
    </row>
    <row r="11" spans="1:54" s="65" customFormat="1" ht="13" x14ac:dyDescent="0.3">
      <c r="A11" s="66"/>
      <c r="B11" s="277" t="s">
        <v>169</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388"/>
      <c r="AM11" s="388"/>
      <c r="AN11" s="388"/>
      <c r="AO11" s="388"/>
      <c r="AP11" s="388"/>
      <c r="AQ11" s="388"/>
      <c r="AR11" s="388"/>
      <c r="AS11" s="388"/>
      <c r="AT11" s="388"/>
      <c r="AU11" s="388"/>
      <c r="AV11" s="388"/>
      <c r="AW11" s="388"/>
      <c r="AX11" s="388"/>
      <c r="AY11" s="388"/>
      <c r="AZ11" s="388"/>
      <c r="BA11" s="388"/>
      <c r="BB11" s="388"/>
    </row>
    <row r="12" spans="1:54" s="65" customFormat="1" ht="13" x14ac:dyDescent="0.3">
      <c r="A12" s="66"/>
      <c r="B12" s="277" t="s">
        <v>4282</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row>
    <row r="13" spans="1:54" s="65" customFormat="1" ht="13" x14ac:dyDescent="0.3">
      <c r="A13" s="66"/>
      <c r="B13" s="387" t="s">
        <v>170</v>
      </c>
      <c r="C13" s="387"/>
      <c r="D13" s="387"/>
      <c r="E13" s="387"/>
      <c r="F13" s="387"/>
      <c r="G13" s="387"/>
      <c r="H13" s="387"/>
      <c r="I13" s="387"/>
      <c r="J13" s="387"/>
      <c r="K13" s="387"/>
      <c r="L13" s="387"/>
      <c r="M13" s="387"/>
      <c r="N13" s="387"/>
      <c r="O13" s="387"/>
      <c r="P13" s="387"/>
      <c r="Q13" s="387"/>
      <c r="R13" s="387"/>
      <c r="S13" s="387"/>
      <c r="T13" s="277"/>
      <c r="U13" s="277"/>
      <c r="V13" s="277"/>
      <c r="W13" s="277"/>
      <c r="X13" s="277"/>
      <c r="Y13" s="277"/>
      <c r="Z13" s="277"/>
      <c r="AA13" s="277"/>
      <c r="AB13" s="277"/>
      <c r="AC13" s="277"/>
      <c r="AD13" s="277"/>
      <c r="AE13" s="277"/>
      <c r="AF13" s="277"/>
      <c r="AG13" s="277"/>
      <c r="AH13" s="277"/>
      <c r="AI13" s="277"/>
      <c r="AJ13" s="277"/>
      <c r="AK13" s="277"/>
      <c r="AL13" s="388"/>
      <c r="AM13" s="388"/>
      <c r="AN13" s="388"/>
      <c r="AO13" s="388"/>
      <c r="AP13" s="388"/>
      <c r="AQ13" s="388"/>
      <c r="AR13" s="388"/>
      <c r="AS13" s="388"/>
      <c r="AT13" s="388"/>
      <c r="AU13" s="388"/>
      <c r="AV13" s="388"/>
      <c r="AW13" s="388"/>
      <c r="AX13" s="388"/>
      <c r="AY13" s="388"/>
      <c r="AZ13" s="388"/>
      <c r="BA13" s="388"/>
      <c r="BB13" s="388"/>
    </row>
    <row r="14" spans="1:54" s="65" customFormat="1" ht="13" x14ac:dyDescent="0.3">
      <c r="A14" s="66"/>
      <c r="B14" s="387" t="s">
        <v>171</v>
      </c>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c r="AM14" s="388"/>
      <c r="AN14" s="388"/>
      <c r="AO14" s="388"/>
      <c r="AP14" s="388"/>
      <c r="AQ14" s="388"/>
      <c r="AR14" s="388"/>
      <c r="AS14" s="388"/>
      <c r="AT14" s="388"/>
      <c r="AU14" s="388"/>
      <c r="AV14" s="388"/>
      <c r="AW14" s="388"/>
      <c r="AX14" s="388"/>
      <c r="AY14" s="388"/>
      <c r="AZ14" s="388"/>
      <c r="BA14" s="388"/>
      <c r="BB14" s="388"/>
    </row>
    <row r="15" spans="1:54" s="65" customFormat="1" ht="13" x14ac:dyDescent="0.3">
      <c r="A15" s="66"/>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8"/>
      <c r="AM15" s="388"/>
      <c r="AN15" s="388"/>
      <c r="AO15" s="388"/>
      <c r="AP15" s="388"/>
      <c r="AQ15" s="388"/>
      <c r="AR15" s="388"/>
      <c r="AS15" s="388"/>
      <c r="AT15" s="388"/>
      <c r="AU15" s="388"/>
      <c r="AV15" s="388"/>
      <c r="AW15" s="388"/>
      <c r="AX15" s="388"/>
      <c r="AY15" s="388"/>
      <c r="AZ15" s="388"/>
      <c r="BA15" s="388"/>
      <c r="BB15" s="388"/>
    </row>
    <row r="16" spans="1:54" s="65" customFormat="1" ht="13" x14ac:dyDescent="0.3">
      <c r="A16" s="66"/>
      <c r="B16" s="387"/>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8"/>
      <c r="AM16" s="388"/>
      <c r="AN16" s="388"/>
      <c r="AO16" s="388"/>
      <c r="AP16" s="388"/>
      <c r="AQ16" s="388"/>
      <c r="AR16" s="388"/>
      <c r="AS16" s="388"/>
      <c r="AT16" s="388"/>
      <c r="AU16" s="388"/>
      <c r="AV16" s="388"/>
      <c r="AW16" s="388"/>
      <c r="AX16" s="388"/>
      <c r="AY16" s="388"/>
      <c r="AZ16" s="388"/>
      <c r="BA16" s="388"/>
      <c r="BB16" s="388"/>
    </row>
    <row r="17" spans="1:54" s="65" customFormat="1" ht="13" x14ac:dyDescent="0.3">
      <c r="A17" s="66"/>
      <c r="B17" s="130" t="s">
        <v>172</v>
      </c>
      <c r="C17" s="17"/>
      <c r="D17" s="17"/>
      <c r="E17" s="17"/>
      <c r="F17" s="64"/>
      <c r="G17" s="64"/>
      <c r="H17" s="64"/>
      <c r="I17" s="64"/>
      <c r="J17" s="64"/>
      <c r="K17" s="22"/>
      <c r="L17" s="64"/>
      <c r="M17" s="64"/>
      <c r="N17" s="64"/>
      <c r="T17" s="387"/>
      <c r="U17" s="387"/>
      <c r="V17" s="387"/>
      <c r="W17" s="387"/>
      <c r="X17" s="387"/>
      <c r="Y17" s="387"/>
      <c r="Z17" s="387"/>
      <c r="AA17" s="387"/>
      <c r="AB17" s="387"/>
      <c r="AC17" s="387"/>
      <c r="AD17" s="387"/>
      <c r="AE17" s="387"/>
      <c r="AF17" s="387"/>
      <c r="AG17" s="387"/>
      <c r="AH17" s="387"/>
      <c r="AI17" s="387"/>
      <c r="AJ17" s="387"/>
      <c r="AK17" s="387"/>
      <c r="AL17" s="388"/>
      <c r="AM17" s="388"/>
      <c r="AN17" s="388"/>
      <c r="AO17" s="388"/>
      <c r="AP17" s="388"/>
      <c r="AQ17" s="388"/>
      <c r="AR17" s="388"/>
      <c r="AS17" s="388"/>
      <c r="AT17" s="388"/>
      <c r="AU17" s="388"/>
      <c r="AV17" s="388"/>
      <c r="AW17" s="388"/>
      <c r="AX17" s="388"/>
      <c r="AY17" s="388"/>
      <c r="AZ17" s="388"/>
      <c r="BA17" s="388"/>
      <c r="BB17" s="388"/>
    </row>
    <row r="18" spans="1:54" s="65" customFormat="1" ht="13" x14ac:dyDescent="0.3">
      <c r="A18" s="66"/>
      <c r="B18" s="130" t="s">
        <v>4281</v>
      </c>
      <c r="C18" s="17"/>
      <c r="D18" s="17"/>
      <c r="E18" s="17"/>
      <c r="F18" s="64"/>
      <c r="G18" s="64"/>
      <c r="H18" s="64"/>
      <c r="I18" s="64"/>
      <c r="J18" s="64"/>
      <c r="K18" s="22"/>
      <c r="L18" s="64"/>
      <c r="M18" s="64"/>
      <c r="N18" s="64"/>
      <c r="T18" s="130"/>
      <c r="U18" s="17"/>
      <c r="V18" s="17"/>
      <c r="W18" s="17"/>
      <c r="X18" s="64"/>
      <c r="Y18" s="64"/>
      <c r="Z18" s="64"/>
      <c r="AA18" s="64"/>
      <c r="AB18" s="64"/>
      <c r="AC18" s="22"/>
      <c r="AD18" s="64"/>
      <c r="AE18" s="64"/>
      <c r="AF18" s="64"/>
    </row>
    <row r="19" spans="1:54" s="65" customFormat="1" ht="13" x14ac:dyDescent="0.3">
      <c r="A19" s="66"/>
      <c r="B19" s="130"/>
      <c r="C19" s="17"/>
      <c r="D19" s="17"/>
      <c r="E19" s="17"/>
      <c r="F19" s="17"/>
      <c r="G19" s="17"/>
      <c r="H19" s="17"/>
      <c r="I19" s="17"/>
      <c r="J19" s="17"/>
      <c r="K19" s="17"/>
      <c r="L19" s="17"/>
      <c r="M19" s="17"/>
      <c r="N19" s="17"/>
      <c r="O19" s="17"/>
      <c r="P19" s="17"/>
      <c r="Q19" s="17"/>
      <c r="R19" s="17"/>
      <c r="S19" s="17"/>
      <c r="T19" s="130"/>
      <c r="U19" s="17"/>
      <c r="V19" s="17"/>
      <c r="W19" s="17"/>
      <c r="X19" s="64"/>
      <c r="Y19" s="64"/>
      <c r="Z19" s="64"/>
      <c r="AA19" s="64"/>
      <c r="AB19" s="64"/>
      <c r="AC19" s="22"/>
      <c r="AD19" s="64"/>
      <c r="AE19" s="64"/>
      <c r="AF19" s="64"/>
    </row>
    <row r="20" spans="1:54" s="65" customFormat="1" ht="13" x14ac:dyDescent="0.3">
      <c r="A20" s="66"/>
      <c r="B20" s="18"/>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54" s="65" customFormat="1" ht="13"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54" s="65" customFormat="1" ht="21" x14ac:dyDescent="0.5">
      <c r="A22" s="60"/>
      <c r="B22" s="49" t="s">
        <v>173</v>
      </c>
      <c r="C22" s="64"/>
      <c r="D22" s="64"/>
      <c r="E22" s="64"/>
      <c r="F22" s="64"/>
      <c r="G22" s="64"/>
      <c r="H22" s="64"/>
      <c r="I22" s="64"/>
      <c r="J22" s="64"/>
      <c r="K22" s="64"/>
      <c r="L22" s="64"/>
      <c r="M22" s="64"/>
      <c r="N22" s="64"/>
      <c r="O22" s="64"/>
      <c r="P22" s="64"/>
      <c r="Q22" s="64"/>
      <c r="R22" s="64"/>
      <c r="S22" s="64"/>
      <c r="T22" s="283"/>
      <c r="U22" s="283"/>
      <c r="V22" s="283"/>
      <c r="W22" s="64"/>
      <c r="X22" s="64"/>
      <c r="Y22" s="64"/>
      <c r="Z22" s="64"/>
      <c r="AA22" s="64"/>
      <c r="AB22" s="64"/>
      <c r="AC22" s="22"/>
      <c r="AD22" s="64"/>
      <c r="AE22" s="64"/>
      <c r="AF22" s="64"/>
      <c r="AO22" s="67"/>
    </row>
    <row r="23" spans="1:54" s="65" customFormat="1" ht="21" x14ac:dyDescent="0.5">
      <c r="A23" s="60"/>
      <c r="B23" s="18" t="s">
        <v>174</v>
      </c>
      <c r="C23" s="394"/>
      <c r="D23" s="393"/>
      <c r="E23" s="68"/>
      <c r="F23" s="64"/>
      <c r="G23" s="64"/>
      <c r="H23" s="64"/>
      <c r="I23" s="64"/>
      <c r="J23" s="64"/>
      <c r="K23" s="64"/>
      <c r="L23" s="64"/>
      <c r="M23" s="64"/>
      <c r="N23" s="64"/>
      <c r="O23" s="64"/>
      <c r="P23" s="64"/>
      <c r="Q23" s="64"/>
      <c r="T23" s="284"/>
      <c r="U23" s="284"/>
      <c r="V23" s="284"/>
      <c r="Z23" s="67"/>
      <c r="AC23" s="63"/>
    </row>
    <row r="24" spans="1:54" s="65" customFormat="1" ht="21" x14ac:dyDescent="0.5">
      <c r="A24" s="60"/>
      <c r="B24" s="18" t="s">
        <v>175</v>
      </c>
      <c r="C24" s="394"/>
      <c r="D24" s="393"/>
      <c r="E24" s="69"/>
      <c r="F24" s="64"/>
      <c r="G24" s="64"/>
      <c r="H24" s="64"/>
      <c r="I24" s="64"/>
      <c r="J24" s="64"/>
      <c r="K24" s="64"/>
      <c r="L24" s="64"/>
      <c r="M24" s="64"/>
      <c r="N24" s="64"/>
      <c r="O24" s="64"/>
      <c r="P24" s="64"/>
      <c r="Q24" s="64"/>
      <c r="T24" s="284"/>
      <c r="U24" s="288"/>
      <c r="V24" s="284"/>
      <c r="Z24" s="67"/>
      <c r="AC24" s="63"/>
    </row>
    <row r="25" spans="1:54" s="65" customFormat="1" ht="21" x14ac:dyDescent="0.5">
      <c r="A25" s="60"/>
      <c r="B25" s="18" t="s">
        <v>176</v>
      </c>
      <c r="C25" s="349">
        <v>46023</v>
      </c>
      <c r="D25" s="350"/>
      <c r="E25" s="69"/>
      <c r="F25" s="64"/>
      <c r="G25" s="64"/>
      <c r="H25" s="64"/>
      <c r="I25" s="64"/>
      <c r="J25" s="64"/>
      <c r="K25" s="64"/>
      <c r="L25" s="64"/>
      <c r="M25" s="64"/>
      <c r="N25" s="64"/>
      <c r="O25" s="64"/>
      <c r="P25" s="64"/>
      <c r="Q25" s="64"/>
      <c r="T25" s="284"/>
      <c r="U25" s="288"/>
      <c r="V25" s="284"/>
      <c r="Z25" s="67"/>
      <c r="AC25" s="63"/>
    </row>
    <row r="26" spans="1:54" s="65" customFormat="1" ht="21" x14ac:dyDescent="0.5">
      <c r="A26" s="60"/>
      <c r="B26" s="18" t="s">
        <v>178</v>
      </c>
      <c r="C26" s="349">
        <v>46752</v>
      </c>
      <c r="D26" s="350"/>
      <c r="E26" s="69"/>
      <c r="F26" s="64"/>
      <c r="G26" s="64"/>
      <c r="H26" s="64"/>
      <c r="I26" s="64"/>
      <c r="J26" s="64"/>
      <c r="K26" s="64"/>
      <c r="L26" s="64"/>
      <c r="M26" s="64"/>
      <c r="N26" s="64"/>
      <c r="O26" s="64"/>
      <c r="P26" s="64"/>
      <c r="Q26" s="64"/>
      <c r="T26" s="284"/>
      <c r="U26" s="288"/>
      <c r="V26" s="284"/>
      <c r="Z26" s="67"/>
      <c r="AC26" s="63"/>
    </row>
    <row r="27" spans="1:54" s="65" customFormat="1" ht="21" customHeight="1" x14ac:dyDescent="0.35">
      <c r="A27" s="70"/>
      <c r="B27" s="63" t="s">
        <v>180</v>
      </c>
      <c r="C27" s="351">
        <f>IF(OR(C25="", C26=""), 0, IFERROR(DATEDIF(C25, C26, "m")+1, 0))</f>
        <v>24</v>
      </c>
      <c r="D27" s="352"/>
      <c r="E27" s="69"/>
      <c r="F27" s="64"/>
      <c r="G27" s="64"/>
      <c r="H27" s="64"/>
      <c r="I27" s="64"/>
      <c r="J27" s="64"/>
      <c r="K27" s="64"/>
      <c r="L27" s="64"/>
      <c r="M27" s="64"/>
      <c r="N27" s="64"/>
      <c r="O27" s="64"/>
      <c r="P27" s="64"/>
      <c r="T27" s="284"/>
      <c r="U27" s="284"/>
      <c r="V27" s="284"/>
      <c r="Z27" s="71"/>
      <c r="AC27" s="63"/>
    </row>
    <row r="28" spans="1:54" s="65" customFormat="1" x14ac:dyDescent="0.35">
      <c r="A28" s="70"/>
      <c r="B28" s="16"/>
      <c r="C28" s="64"/>
      <c r="D28" s="64"/>
      <c r="E28" s="64"/>
      <c r="F28" s="64"/>
      <c r="G28" s="64"/>
      <c r="H28" s="64"/>
      <c r="I28" s="64"/>
      <c r="J28" s="64"/>
      <c r="K28" s="64"/>
      <c r="L28" s="64"/>
      <c r="M28" s="64"/>
      <c r="N28" s="64"/>
      <c r="O28" s="64"/>
      <c r="P28" s="64"/>
      <c r="Q28" s="64"/>
      <c r="R28" s="64"/>
      <c r="S28" s="64"/>
      <c r="T28" s="289"/>
      <c r="U28" s="283"/>
      <c r="V28" s="283"/>
      <c r="W28" s="64"/>
      <c r="X28" s="64"/>
      <c r="Y28" s="64"/>
      <c r="Z28" s="64"/>
      <c r="AA28" s="64"/>
      <c r="AB28" s="64"/>
      <c r="AC28" s="22"/>
      <c r="AD28" s="64"/>
      <c r="AE28" s="64"/>
      <c r="AO28" s="71"/>
    </row>
    <row r="29" spans="1:54" s="65" customFormat="1" x14ac:dyDescent="0.35">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54" s="65" customFormat="1" ht="15.5" x14ac:dyDescent="0.35">
      <c r="A30" s="72"/>
      <c r="B30" s="49" t="s">
        <v>181</v>
      </c>
      <c r="C30" s="64"/>
      <c r="D30" s="64"/>
      <c r="E30" s="64"/>
      <c r="F30" s="64"/>
      <c r="G30" s="64"/>
      <c r="H30" s="64"/>
      <c r="I30" s="64"/>
      <c r="J30" s="64"/>
      <c r="K30" s="64"/>
      <c r="L30" s="64"/>
      <c r="M30" s="64"/>
      <c r="N30" s="64"/>
      <c r="O30" s="64"/>
      <c r="P30" s="64"/>
      <c r="Q30" s="64"/>
      <c r="R30" s="64"/>
      <c r="S30" s="64"/>
      <c r="T30" s="283"/>
      <c r="U30" s="283"/>
      <c r="V30" s="283"/>
      <c r="W30" s="283"/>
      <c r="X30" s="283"/>
      <c r="Y30" s="64"/>
      <c r="Z30" s="64"/>
      <c r="AA30" s="64"/>
      <c r="AB30" s="64"/>
      <c r="AC30" s="22"/>
      <c r="AD30" s="64"/>
      <c r="AE30" s="64"/>
    </row>
    <row r="31" spans="1:54" s="65" customFormat="1" x14ac:dyDescent="0.35">
      <c r="A31" s="72"/>
      <c r="B31" s="18" t="s">
        <v>182</v>
      </c>
      <c r="C31" s="392" t="s">
        <v>4279</v>
      </c>
      <c r="D31" s="393"/>
      <c r="E31" s="64"/>
      <c r="F31" s="64"/>
      <c r="G31" s="64"/>
      <c r="H31" s="64"/>
      <c r="I31" s="64"/>
      <c r="J31" s="64"/>
      <c r="K31" s="64"/>
      <c r="L31" s="64"/>
      <c r="M31" s="64"/>
      <c r="N31" s="64"/>
      <c r="O31" s="64"/>
      <c r="P31" s="64"/>
      <c r="T31" s="284"/>
      <c r="U31" s="284"/>
      <c r="V31" s="284"/>
      <c r="W31" s="283"/>
      <c r="X31" s="284"/>
    </row>
    <row r="32" spans="1:54" s="65" customFormat="1" x14ac:dyDescent="0.35">
      <c r="A32" s="72"/>
      <c r="B32" s="18" t="s">
        <v>184</v>
      </c>
      <c r="C32" s="392" t="s">
        <v>184</v>
      </c>
      <c r="D32" s="393"/>
      <c r="E32" s="64"/>
      <c r="F32" s="64"/>
      <c r="G32" s="64"/>
      <c r="H32" s="64"/>
      <c r="I32" s="64"/>
      <c r="J32" s="64"/>
      <c r="K32" s="64"/>
      <c r="L32" s="64"/>
      <c r="M32" s="64"/>
      <c r="N32" s="64"/>
      <c r="O32" s="64"/>
      <c r="P32" s="64"/>
      <c r="T32" s="284"/>
      <c r="U32" s="284"/>
      <c r="V32" s="284"/>
      <c r="W32" s="283"/>
      <c r="X32" s="284"/>
    </row>
    <row r="33" spans="1:66" s="65" customFormat="1" x14ac:dyDescent="0.35">
      <c r="A33" s="72"/>
      <c r="B33" s="18" t="s">
        <v>185</v>
      </c>
      <c r="C33" s="356">
        <f>Grunddata!D5</f>
        <v>0.60599999999999998</v>
      </c>
      <c r="D33" s="357"/>
      <c r="E33" s="69"/>
      <c r="F33" s="64"/>
      <c r="G33" s="64"/>
      <c r="H33" s="73"/>
      <c r="I33" s="64"/>
      <c r="J33" s="64"/>
      <c r="K33" s="64"/>
      <c r="L33" s="64"/>
      <c r="M33" s="64"/>
      <c r="N33" s="64"/>
      <c r="O33" s="64"/>
      <c r="P33" s="64"/>
      <c r="T33" s="284"/>
      <c r="U33" s="284"/>
      <c r="V33" s="284"/>
      <c r="W33" s="283"/>
      <c r="X33" s="284"/>
    </row>
    <row r="34" spans="1:66" s="65" customFormat="1" x14ac:dyDescent="0.35">
      <c r="A34" s="72"/>
      <c r="B34" s="18" t="s">
        <v>186</v>
      </c>
      <c r="C34" s="358">
        <f>C33</f>
        <v>0.60599999999999998</v>
      </c>
      <c r="D34" s="359"/>
      <c r="E34" s="69"/>
      <c r="F34" s="64"/>
      <c r="G34" s="64"/>
      <c r="H34" s="73"/>
      <c r="I34" s="64"/>
      <c r="J34" s="64"/>
      <c r="K34" s="64"/>
      <c r="L34" s="64"/>
      <c r="M34" s="64"/>
      <c r="N34" s="64"/>
      <c r="O34" s="64"/>
      <c r="P34" s="64"/>
      <c r="T34" s="284"/>
      <c r="U34" s="284"/>
      <c r="V34" s="284"/>
      <c r="W34" s="283"/>
      <c r="X34" s="284"/>
    </row>
    <row r="35" spans="1:66" s="65" customFormat="1" x14ac:dyDescent="0.35">
      <c r="A35" s="72"/>
      <c r="B35" s="18" t="s">
        <v>187</v>
      </c>
      <c r="C35" s="356">
        <f>SUMIFS(Grunddata!E:E,Grunddata!$B:$B,$C$31,Grunddata!$C:$C,$C$32,Grunddata!$D:$D,"Lokaler")</f>
        <v>0</v>
      </c>
      <c r="D35" s="357"/>
      <c r="F35" s="100"/>
      <c r="G35" s="73"/>
      <c r="H35" s="64"/>
      <c r="I35" s="64"/>
      <c r="J35" s="64"/>
      <c r="K35" s="64"/>
      <c r="L35" s="64"/>
      <c r="M35" s="64"/>
      <c r="N35" s="64"/>
      <c r="O35" s="64"/>
      <c r="P35" s="64"/>
      <c r="T35" s="284"/>
      <c r="U35" s="284"/>
      <c r="V35" s="284"/>
      <c r="W35" s="290"/>
      <c r="X35" s="284"/>
      <c r="Z35" s="127"/>
    </row>
    <row r="36" spans="1:66" s="65" customFormat="1" x14ac:dyDescent="0.35">
      <c r="A36" s="72"/>
      <c r="B36" s="18" t="s">
        <v>188</v>
      </c>
      <c r="C36" s="356">
        <v>2.4E-2</v>
      </c>
      <c r="D36" s="357"/>
      <c r="F36" s="100"/>
      <c r="G36" s="73"/>
      <c r="H36" s="64"/>
      <c r="I36" s="64"/>
      <c r="J36" s="64"/>
      <c r="K36" s="64"/>
      <c r="L36" s="64"/>
      <c r="M36" s="64"/>
      <c r="N36" s="64"/>
      <c r="O36" s="64"/>
      <c r="P36" s="64"/>
      <c r="T36" s="284"/>
      <c r="U36" s="284"/>
      <c r="V36" s="284"/>
      <c r="W36" s="284"/>
      <c r="X36" s="284"/>
      <c r="Z36" s="127"/>
      <c r="AC36" s="63"/>
    </row>
    <row r="37" spans="1:66" s="65" customFormat="1" x14ac:dyDescent="0.35">
      <c r="A37" s="72"/>
      <c r="B37" s="18" t="s">
        <v>189</v>
      </c>
      <c r="C37" s="356">
        <f>SUMIFS(Grunddata!E:E,Grunddata!$B:$B,$C$31,Grunddata!$C:$C,$C$32,Grunddata!$D:$D,"TBK")</f>
        <v>0</v>
      </c>
      <c r="D37" s="357"/>
      <c r="F37" s="100"/>
      <c r="G37" s="73"/>
      <c r="H37" s="64"/>
      <c r="I37" s="64"/>
      <c r="J37" s="64"/>
      <c r="K37" s="64"/>
      <c r="L37" s="64"/>
      <c r="M37" s="64"/>
      <c r="N37" s="64"/>
      <c r="O37" s="64"/>
      <c r="P37" s="64"/>
      <c r="T37" s="284"/>
      <c r="U37" s="284"/>
      <c r="V37" s="284"/>
      <c r="W37" s="284"/>
      <c r="X37" s="284"/>
      <c r="AC37" s="63"/>
    </row>
    <row r="38" spans="1:66" s="65" customFormat="1" x14ac:dyDescent="0.35">
      <c r="A38" s="72"/>
      <c r="B38" s="18" t="s">
        <v>190</v>
      </c>
      <c r="C38" s="356">
        <f>SUMIFS(Grunddata!E:E,Grunddata!$B:$B,$C$31,Grunddata!$C:$C,$C$32,Grunddata!$D:$D,"TBS")</f>
        <v>0</v>
      </c>
      <c r="D38" s="357"/>
      <c r="F38" s="100"/>
      <c r="G38" s="73"/>
      <c r="H38" s="64"/>
      <c r="I38" s="64"/>
      <c r="J38" s="64"/>
      <c r="K38" s="64"/>
      <c r="L38" s="64"/>
      <c r="M38" s="64"/>
      <c r="N38" s="64"/>
      <c r="O38" s="64"/>
      <c r="P38" s="64"/>
      <c r="T38" s="284"/>
      <c r="U38" s="284"/>
      <c r="V38" s="284"/>
      <c r="W38" s="284"/>
      <c r="X38" s="284"/>
      <c r="AC38" s="63"/>
    </row>
    <row r="39" spans="1:66" s="65" customFormat="1" x14ac:dyDescent="0.35">
      <c r="A39" s="72"/>
      <c r="B39" s="18" t="s">
        <v>4268</v>
      </c>
      <c r="C39" s="356">
        <f>SUMIFS(Grunddata!E:E,Grunddata!$B:$B,$C$31,Grunddata!$C:$C,$C$32,Grunddata!$D:$D,"TBA")</f>
        <v>0</v>
      </c>
      <c r="D39" s="357"/>
      <c r="E39" s="64"/>
      <c r="F39" s="64"/>
      <c r="G39" s="64"/>
      <c r="H39" s="64"/>
      <c r="I39" s="64"/>
      <c r="J39" s="64"/>
      <c r="K39" s="64"/>
      <c r="L39" s="64"/>
      <c r="M39" s="64"/>
      <c r="N39" s="64"/>
      <c r="O39" s="64"/>
      <c r="P39" s="64"/>
      <c r="T39" s="284"/>
      <c r="U39" s="284"/>
      <c r="V39" s="284"/>
      <c r="W39" s="284"/>
      <c r="X39" s="284"/>
      <c r="AC39" s="63"/>
    </row>
    <row r="40" spans="1:66" s="65" customFormat="1" hidden="1" x14ac:dyDescent="0.35">
      <c r="A40" s="72"/>
      <c r="B40" s="18" t="s">
        <v>191</v>
      </c>
      <c r="C40" s="356">
        <f>C35+C37+C38+C39</f>
        <v>0</v>
      </c>
      <c r="D40" s="357"/>
      <c r="E40" s="64"/>
      <c r="F40" s="64"/>
      <c r="G40" s="64"/>
      <c r="H40" s="64"/>
      <c r="I40" s="64"/>
      <c r="J40" s="64"/>
      <c r="K40" s="64"/>
      <c r="L40" s="64"/>
      <c r="M40" s="64"/>
      <c r="N40" s="64"/>
      <c r="O40" s="64"/>
      <c r="P40" s="64"/>
      <c r="T40" s="284"/>
      <c r="U40" s="284"/>
      <c r="V40" s="284"/>
      <c r="W40" s="284"/>
      <c r="X40" s="284"/>
      <c r="AC40" s="63"/>
    </row>
    <row r="41" spans="1:66" s="284" customFormat="1" x14ac:dyDescent="0.35">
      <c r="A41" s="282"/>
      <c r="B41" s="298" t="s">
        <v>192</v>
      </c>
      <c r="C41" s="390">
        <f>SUM(C37:D39)</f>
        <v>0</v>
      </c>
      <c r="D41" s="391"/>
      <c r="E41" s="283"/>
      <c r="F41" s="283"/>
      <c r="G41" s="283"/>
      <c r="H41" s="283"/>
      <c r="I41" s="283"/>
      <c r="J41" s="283"/>
      <c r="K41" s="283"/>
      <c r="L41" s="283"/>
      <c r="M41" s="283"/>
      <c r="N41" s="283"/>
      <c r="O41" s="283"/>
      <c r="P41" s="283"/>
      <c r="AC41" s="285"/>
    </row>
    <row r="42" spans="1:66" s="65" customFormat="1" x14ac:dyDescent="0.35">
      <c r="A42" s="72"/>
      <c r="B42" s="63" t="s">
        <v>193</v>
      </c>
      <c r="C42" s="358">
        <f>C41</f>
        <v>0</v>
      </c>
      <c r="D42" s="359"/>
      <c r="F42" s="100"/>
      <c r="G42" s="101"/>
      <c r="H42" s="64"/>
      <c r="I42" s="64"/>
      <c r="J42" s="64"/>
      <c r="K42" s="64"/>
      <c r="L42" s="64"/>
      <c r="M42" s="64"/>
      <c r="N42" s="64"/>
      <c r="O42" s="64"/>
      <c r="P42" s="64"/>
      <c r="T42" s="284"/>
      <c r="U42" s="284"/>
      <c r="V42" s="284"/>
      <c r="W42" s="284"/>
      <c r="X42" s="284"/>
      <c r="AC42" s="63"/>
    </row>
    <row r="43" spans="1:66" s="65" customFormat="1" x14ac:dyDescent="0.35">
      <c r="A43" s="72"/>
      <c r="B43" s="18"/>
      <c r="C43" s="17"/>
      <c r="D43" s="17"/>
      <c r="E43" s="17"/>
      <c r="F43" s="17"/>
      <c r="G43" s="17"/>
      <c r="H43" s="17"/>
      <c r="I43" s="17"/>
      <c r="J43" s="17"/>
      <c r="K43" s="17"/>
      <c r="L43" s="17"/>
      <c r="M43" s="17"/>
      <c r="N43" s="17"/>
      <c r="O43" s="17"/>
      <c r="P43" s="17"/>
      <c r="Q43" s="17"/>
      <c r="R43" s="17"/>
      <c r="S43" s="17"/>
      <c r="T43" s="291"/>
      <c r="U43" s="291"/>
      <c r="V43" s="291"/>
      <c r="W43" s="291"/>
      <c r="X43" s="283"/>
      <c r="Y43" s="64"/>
      <c r="Z43" s="64"/>
      <c r="AA43" s="64"/>
      <c r="AB43" s="64"/>
      <c r="AC43" s="22"/>
      <c r="AD43" s="64"/>
      <c r="AE43" s="64"/>
      <c r="AF43" s="64"/>
    </row>
    <row r="44" spans="1:66" s="65" customFormat="1" ht="15.5" x14ac:dyDescent="0.35">
      <c r="B44" s="49" t="s">
        <v>194</v>
      </c>
      <c r="C44" s="1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66" s="65" customFormat="1" ht="15" thickBot="1" x14ac:dyDescent="0.4">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66" s="65" customFormat="1" x14ac:dyDescent="0.35">
      <c r="A46" s="61"/>
      <c r="B46" s="18"/>
      <c r="C46" s="19"/>
      <c r="D46" s="19"/>
      <c r="E46" s="19"/>
      <c r="F46" s="19"/>
      <c r="G46" s="19"/>
      <c r="H46" s="19"/>
      <c r="I46" s="19"/>
      <c r="J46" s="19"/>
      <c r="K46" s="19"/>
      <c r="L46" s="19"/>
      <c r="M46" s="19"/>
      <c r="N46" s="19"/>
      <c r="O46" s="19"/>
      <c r="P46" s="19"/>
      <c r="Q46" s="16"/>
      <c r="R46" s="16"/>
      <c r="S46" s="19" t="s">
        <v>195</v>
      </c>
      <c r="T46" s="19"/>
      <c r="U46" s="19"/>
      <c r="V46" s="19"/>
      <c r="W46" s="19"/>
      <c r="X46" s="19"/>
      <c r="Y46" s="19"/>
      <c r="Z46" s="19"/>
      <c r="AA46" s="19"/>
      <c r="AB46" s="19"/>
      <c r="AC46" s="19"/>
      <c r="AD46" s="383" t="s">
        <v>196</v>
      </c>
      <c r="AE46" s="384"/>
      <c r="AF46" s="384"/>
      <c r="AG46" s="384"/>
      <c r="AH46" s="384"/>
      <c r="AI46" s="384"/>
      <c r="AJ46" s="384"/>
      <c r="AK46" s="384"/>
      <c r="AL46" s="384"/>
      <c r="AM46" s="384"/>
      <c r="AN46" s="384"/>
      <c r="AO46" s="385"/>
      <c r="AP46" s="380" t="s">
        <v>197</v>
      </c>
      <c r="AQ46" s="381"/>
      <c r="AR46" s="381"/>
      <c r="AS46" s="381"/>
      <c r="AT46" s="381"/>
      <c r="AU46" s="381"/>
      <c r="AV46" s="381"/>
      <c r="AW46" s="381"/>
      <c r="AX46" s="381"/>
      <c r="AY46" s="381"/>
      <c r="AZ46" s="381"/>
      <c r="BA46" s="382"/>
      <c r="BC46" s="284"/>
      <c r="BD46" s="284"/>
      <c r="BE46" s="284"/>
      <c r="BF46" s="284"/>
      <c r="BG46" s="284"/>
      <c r="BH46" s="284"/>
      <c r="BI46" s="284"/>
      <c r="BJ46" s="284"/>
      <c r="BK46" s="284"/>
      <c r="BL46" s="284"/>
      <c r="BM46" s="284"/>
      <c r="BN46" s="284"/>
    </row>
    <row r="47" spans="1:66" s="65" customFormat="1" ht="24.5" x14ac:dyDescent="0.35">
      <c r="A47" s="61"/>
      <c r="B47" s="18" t="s">
        <v>198</v>
      </c>
      <c r="C47" s="19" t="s">
        <v>199</v>
      </c>
      <c r="D47" s="318"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4283</v>
      </c>
      <c r="Z47" s="21" t="s">
        <v>4284</v>
      </c>
      <c r="AA47" s="21" t="s">
        <v>4285</v>
      </c>
      <c r="AB47" s="21" t="s">
        <v>4286</v>
      </c>
      <c r="AC47" s="319" t="s">
        <v>217</v>
      </c>
      <c r="AD47" s="236" t="s">
        <v>218</v>
      </c>
      <c r="AE47" s="20" t="s">
        <v>201</v>
      </c>
      <c r="AF47" s="20" t="s">
        <v>202</v>
      </c>
      <c r="AG47" s="20" t="s">
        <v>203</v>
      </c>
      <c r="AH47" s="20" t="s">
        <v>204</v>
      </c>
      <c r="AI47" s="20" t="s">
        <v>205</v>
      </c>
      <c r="AJ47" s="20" t="s">
        <v>206</v>
      </c>
      <c r="AK47" s="20" t="s">
        <v>207</v>
      </c>
      <c r="AL47" s="20" t="s">
        <v>208</v>
      </c>
      <c r="AM47" s="20" t="s">
        <v>209</v>
      </c>
      <c r="AN47" s="20"/>
      <c r="AO47" s="237" t="s">
        <v>219</v>
      </c>
      <c r="AP47" s="236" t="s">
        <v>218</v>
      </c>
      <c r="AQ47" s="20" t="s">
        <v>201</v>
      </c>
      <c r="AR47" s="20" t="s">
        <v>202</v>
      </c>
      <c r="AS47" s="20" t="s">
        <v>203</v>
      </c>
      <c r="AT47" s="20" t="s">
        <v>204</v>
      </c>
      <c r="AU47" s="20" t="s">
        <v>205</v>
      </c>
      <c r="AV47" s="20" t="s">
        <v>206</v>
      </c>
      <c r="AW47" s="20" t="s">
        <v>207</v>
      </c>
      <c r="AX47" s="20" t="s">
        <v>208</v>
      </c>
      <c r="AY47" s="20" t="s">
        <v>209</v>
      </c>
      <c r="AZ47" s="20"/>
      <c r="BA47" s="237" t="s">
        <v>220</v>
      </c>
      <c r="BC47" s="284"/>
      <c r="BD47" s="284"/>
      <c r="BE47" s="284"/>
      <c r="BF47" s="284"/>
      <c r="BG47" s="284"/>
      <c r="BH47" s="284"/>
      <c r="BI47" s="284"/>
      <c r="BJ47" s="284"/>
      <c r="BK47" s="284"/>
      <c r="BL47" s="284"/>
      <c r="BM47" s="284"/>
      <c r="BN47" s="284"/>
    </row>
    <row r="48" spans="1:66" s="65" customFormat="1" x14ac:dyDescent="0.35">
      <c r="A48" s="61"/>
      <c r="B48" s="45" t="s">
        <v>221</v>
      </c>
      <c r="C48" s="46">
        <v>0</v>
      </c>
      <c r="D48" s="322">
        <v>0.03</v>
      </c>
      <c r="E48" s="126"/>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23">
        <v>100</v>
      </c>
      <c r="R48" s="31"/>
      <c r="S48" s="324">
        <v>0</v>
      </c>
      <c r="T48" s="324">
        <f t="shared" ref="T48:AB48" si="9">S48</f>
        <v>0</v>
      </c>
      <c r="U48" s="324">
        <f t="shared" si="9"/>
        <v>0</v>
      </c>
      <c r="V48" s="324">
        <f t="shared" si="9"/>
        <v>0</v>
      </c>
      <c r="W48" s="324">
        <f t="shared" si="9"/>
        <v>0</v>
      </c>
      <c r="X48" s="324">
        <f t="shared" si="9"/>
        <v>0</v>
      </c>
      <c r="Y48" s="324">
        <v>0</v>
      </c>
      <c r="Z48" s="324">
        <f t="shared" si="9"/>
        <v>0</v>
      </c>
      <c r="AA48" s="324">
        <f t="shared" si="9"/>
        <v>0</v>
      </c>
      <c r="AB48" s="324">
        <f t="shared" si="9"/>
        <v>0</v>
      </c>
      <c r="AC48" s="260">
        <f>AO48</f>
        <v>0</v>
      </c>
      <c r="AD48" s="64">
        <f>C48*(1+$C$33)*12*S48*$Q48/100</f>
        <v>0</v>
      </c>
      <c r="AE48" s="64">
        <f t="shared" ref="AE48:AM48" si="10">G48*(1+$C$33)*12*T48*$Q48/100</f>
        <v>0</v>
      </c>
      <c r="AF48" s="64">
        <f t="shared" si="10"/>
        <v>0</v>
      </c>
      <c r="AG48" s="64">
        <f t="shared" si="10"/>
        <v>0</v>
      </c>
      <c r="AH48" s="64">
        <f t="shared" si="10"/>
        <v>0</v>
      </c>
      <c r="AI48" s="64">
        <f t="shared" si="10"/>
        <v>0</v>
      </c>
      <c r="AJ48" s="64">
        <f t="shared" si="10"/>
        <v>0</v>
      </c>
      <c r="AK48" s="64">
        <f t="shared" si="10"/>
        <v>0</v>
      </c>
      <c r="AL48" s="64">
        <f t="shared" si="10"/>
        <v>0</v>
      </c>
      <c r="AM48" s="64">
        <f t="shared" si="10"/>
        <v>0</v>
      </c>
      <c r="AN48" s="32"/>
      <c r="AO48" s="239">
        <f t="shared" ref="AO48:AO55" si="11">SUM(AD48:AM48)</f>
        <v>0</v>
      </c>
      <c r="AP48" s="238">
        <f>C48*(1+$C$34)*12*S48*$Q48/100</f>
        <v>0</v>
      </c>
      <c r="AQ48" s="64">
        <f t="shared" ref="AQ48:AY48" si="12">G48*(1+$C$34)*12*T48*$Q48/100</f>
        <v>0</v>
      </c>
      <c r="AR48" s="64">
        <f t="shared" si="12"/>
        <v>0</v>
      </c>
      <c r="AS48" s="64">
        <f t="shared" si="12"/>
        <v>0</v>
      </c>
      <c r="AT48" s="64">
        <f t="shared" si="12"/>
        <v>0</v>
      </c>
      <c r="AU48" s="64">
        <f t="shared" si="12"/>
        <v>0</v>
      </c>
      <c r="AV48" s="64">
        <f t="shared" si="12"/>
        <v>0</v>
      </c>
      <c r="AW48" s="64">
        <f t="shared" si="12"/>
        <v>0</v>
      </c>
      <c r="AX48" s="64">
        <f t="shared" si="12"/>
        <v>0</v>
      </c>
      <c r="AY48" s="64">
        <f t="shared" si="12"/>
        <v>0</v>
      </c>
      <c r="AZ48" s="32"/>
      <c r="BA48" s="239">
        <f t="shared" ref="BA48:BA55" si="13">SUM(AP48:AY48)</f>
        <v>0</v>
      </c>
      <c r="BC48" s="285"/>
      <c r="BD48" s="284"/>
      <c r="BE48" s="284"/>
      <c r="BF48" s="284"/>
      <c r="BG48" s="284"/>
      <c r="BH48" s="284"/>
      <c r="BI48" s="284"/>
      <c r="BJ48" s="284"/>
      <c r="BK48" s="284"/>
      <c r="BL48" s="284"/>
      <c r="BM48" s="284"/>
      <c r="BN48" s="284"/>
    </row>
    <row r="49" spans="1:66" s="65" customFormat="1" x14ac:dyDescent="0.35">
      <c r="A49" s="61"/>
      <c r="B49" s="45" t="s">
        <v>221</v>
      </c>
      <c r="C49" s="46">
        <v>0</v>
      </c>
      <c r="D49" s="322">
        <v>0.03</v>
      </c>
      <c r="E49" s="126"/>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23">
        <v>100</v>
      </c>
      <c r="R49" s="31">
        <v>1</v>
      </c>
      <c r="S49" s="324">
        <v>0</v>
      </c>
      <c r="T49" s="324">
        <f t="shared" ref="T49:X49" si="14">S49</f>
        <v>0</v>
      </c>
      <c r="U49" s="324">
        <f t="shared" si="14"/>
        <v>0</v>
      </c>
      <c r="V49" s="324">
        <f t="shared" si="14"/>
        <v>0</v>
      </c>
      <c r="W49" s="324">
        <f t="shared" si="14"/>
        <v>0</v>
      </c>
      <c r="X49" s="324">
        <f t="shared" si="14"/>
        <v>0</v>
      </c>
      <c r="Y49" s="324">
        <v>0</v>
      </c>
      <c r="Z49" s="324">
        <f t="shared" ref="Z49:Z63" si="15">Y49</f>
        <v>0</v>
      </c>
      <c r="AA49" s="324">
        <f t="shared" ref="AA49:AA63" si="16">Z49</f>
        <v>0</v>
      </c>
      <c r="AB49" s="324">
        <f t="shared" ref="AB49:AB63" si="17">AA49</f>
        <v>0</v>
      </c>
      <c r="AC49" s="260">
        <f t="shared" ref="AC49:AC55" si="18">AO49</f>
        <v>0</v>
      </c>
      <c r="AD49" s="64">
        <f t="shared" ref="AD49:AD55" si="19">C49*(1+$C$33)*12*S49*$Q49/100</f>
        <v>0</v>
      </c>
      <c r="AE49" s="64">
        <f t="shared" ref="AE49:AE55" si="20">G49*(1+$C$33)*12*T49*$Q49/100</f>
        <v>0</v>
      </c>
      <c r="AF49" s="64">
        <f t="shared" ref="AF49:AF55" si="21">H49*(1+$C$33)*12*U49*$Q49/100</f>
        <v>0</v>
      </c>
      <c r="AG49" s="64">
        <f t="shared" ref="AG49:AG55" si="22">I49*(1+$C$33)*12*V49*$Q49/100</f>
        <v>0</v>
      </c>
      <c r="AH49" s="64">
        <f t="shared" ref="AH49:AH55" si="23">J49*(1+$C$33)*12*W49*$Q49/100</f>
        <v>0</v>
      </c>
      <c r="AI49" s="64">
        <f t="shared" ref="AI49:AI55" si="24">K49*(1+$C$33)*12*X49*$Q49/100</f>
        <v>0</v>
      </c>
      <c r="AJ49" s="64">
        <f t="shared" ref="AJ49:AJ55" si="25">L49*(1+$C$33)*12*Y49*$Q49/100</f>
        <v>0</v>
      </c>
      <c r="AK49" s="64">
        <f t="shared" ref="AK49:AK55" si="26">M49*(1+$C$33)*12*Z49*$Q49/100</f>
        <v>0</v>
      </c>
      <c r="AL49" s="64">
        <f t="shared" ref="AL49:AL55" si="27">N49*(1+$C$33)*12*AA49*$Q49/100</f>
        <v>0</v>
      </c>
      <c r="AM49" s="64">
        <f t="shared" ref="AM49:AM55" si="28">O49*(1+$C$33)*12*AB49*$Q49/100</f>
        <v>0</v>
      </c>
      <c r="AN49" s="32"/>
      <c r="AO49" s="239">
        <f t="shared" si="11"/>
        <v>0</v>
      </c>
      <c r="AP49" s="238">
        <f t="shared" ref="AP49:AP55" si="29">C49*(1+$C$34)*12*S49*$Q49/100</f>
        <v>0</v>
      </c>
      <c r="AQ49" s="64">
        <f t="shared" ref="AQ49:AQ54" si="30">G49*(1+$C$34)*12*T49*$Q49/100</f>
        <v>0</v>
      </c>
      <c r="AR49" s="64">
        <f t="shared" ref="AR49:AR55" si="31">H49*(1+$C$34)*12*U49*$Q49/100</f>
        <v>0</v>
      </c>
      <c r="AS49" s="64">
        <f t="shared" ref="AS49:AS55" si="32">I49*(1+$C$34)*12*V49*$Q49/100</f>
        <v>0</v>
      </c>
      <c r="AT49" s="64">
        <f t="shared" ref="AT49:AT55" si="33">J49*(1+$C$34)*12*W49*$Q49/100</f>
        <v>0</v>
      </c>
      <c r="AU49" s="64">
        <f t="shared" ref="AU49:AU55" si="34">K49*(1+$C$34)*12*X49*$Q49/100</f>
        <v>0</v>
      </c>
      <c r="AV49" s="64">
        <f t="shared" ref="AV49:AV55" si="35">L49*(1+$C$34)*12*Y49*$Q49/100</f>
        <v>0</v>
      </c>
      <c r="AW49" s="64">
        <f t="shared" ref="AW49:AW55" si="36">M49*(1+$C$34)*12*Z49*$Q49/100</f>
        <v>0</v>
      </c>
      <c r="AX49" s="64">
        <f t="shared" ref="AX49:AX54" si="37">N49*(1+$C$34)*12*AA49*$Q49/100</f>
        <v>0</v>
      </c>
      <c r="AY49" s="64">
        <f t="shared" ref="AY49:AY55" si="38">O49*(1+$C$34)*12*AB49*$Q49/100</f>
        <v>0</v>
      </c>
      <c r="AZ49" s="32"/>
      <c r="BA49" s="239">
        <f t="shared" si="13"/>
        <v>0</v>
      </c>
      <c r="BC49" s="285"/>
      <c r="BD49" s="284"/>
      <c r="BE49" s="284"/>
      <c r="BF49" s="284"/>
      <c r="BG49" s="284"/>
      <c r="BH49" s="284"/>
      <c r="BI49" s="284"/>
      <c r="BJ49" s="284"/>
      <c r="BK49" s="284"/>
      <c r="BL49" s="284"/>
      <c r="BM49" s="284"/>
      <c r="BN49" s="284"/>
    </row>
    <row r="50" spans="1:66" s="65" customFormat="1" x14ac:dyDescent="0.35">
      <c r="A50" s="61"/>
      <c r="B50" s="45" t="s">
        <v>221</v>
      </c>
      <c r="C50" s="46">
        <v>0</v>
      </c>
      <c r="D50" s="322">
        <v>0.03</v>
      </c>
      <c r="E50" s="126"/>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23">
        <v>100</v>
      </c>
      <c r="R50" s="31"/>
      <c r="S50" s="324">
        <v>0</v>
      </c>
      <c r="T50" s="324">
        <f t="shared" ref="T50:X50" si="39">S50</f>
        <v>0</v>
      </c>
      <c r="U50" s="324">
        <f t="shared" si="39"/>
        <v>0</v>
      </c>
      <c r="V50" s="324">
        <f t="shared" si="39"/>
        <v>0</v>
      </c>
      <c r="W50" s="324">
        <f t="shared" si="39"/>
        <v>0</v>
      </c>
      <c r="X50" s="324">
        <f t="shared" si="39"/>
        <v>0</v>
      </c>
      <c r="Y50" s="324">
        <v>0</v>
      </c>
      <c r="Z50" s="324">
        <f t="shared" si="15"/>
        <v>0</v>
      </c>
      <c r="AA50" s="324">
        <f t="shared" si="16"/>
        <v>0</v>
      </c>
      <c r="AB50" s="324">
        <f t="shared" si="17"/>
        <v>0</v>
      </c>
      <c r="AC50" s="260">
        <f t="shared" si="18"/>
        <v>0</v>
      </c>
      <c r="AD50" s="64">
        <f t="shared" si="19"/>
        <v>0</v>
      </c>
      <c r="AE50" s="64">
        <f t="shared" si="20"/>
        <v>0</v>
      </c>
      <c r="AF50" s="64">
        <f t="shared" si="21"/>
        <v>0</v>
      </c>
      <c r="AG50" s="64">
        <f t="shared" si="22"/>
        <v>0</v>
      </c>
      <c r="AH50" s="64">
        <f t="shared" si="23"/>
        <v>0</v>
      </c>
      <c r="AI50" s="64">
        <f t="shared" si="24"/>
        <v>0</v>
      </c>
      <c r="AJ50" s="64">
        <f t="shared" si="25"/>
        <v>0</v>
      </c>
      <c r="AK50" s="64">
        <f t="shared" si="26"/>
        <v>0</v>
      </c>
      <c r="AL50" s="64">
        <f t="shared" si="27"/>
        <v>0</v>
      </c>
      <c r="AM50" s="64">
        <f t="shared" si="28"/>
        <v>0</v>
      </c>
      <c r="AN50" s="32"/>
      <c r="AO50" s="239">
        <f t="shared" si="11"/>
        <v>0</v>
      </c>
      <c r="AP50" s="238">
        <f t="shared" si="29"/>
        <v>0</v>
      </c>
      <c r="AQ50" s="64">
        <f t="shared" si="30"/>
        <v>0</v>
      </c>
      <c r="AR50" s="64">
        <f t="shared" si="31"/>
        <v>0</v>
      </c>
      <c r="AS50" s="64">
        <f t="shared" si="32"/>
        <v>0</v>
      </c>
      <c r="AT50" s="64">
        <f t="shared" si="33"/>
        <v>0</v>
      </c>
      <c r="AU50" s="64">
        <f t="shared" si="34"/>
        <v>0</v>
      </c>
      <c r="AV50" s="64">
        <f t="shared" si="35"/>
        <v>0</v>
      </c>
      <c r="AW50" s="64">
        <f t="shared" si="36"/>
        <v>0</v>
      </c>
      <c r="AX50" s="64">
        <f t="shared" si="37"/>
        <v>0</v>
      </c>
      <c r="AY50" s="64">
        <f t="shared" si="38"/>
        <v>0</v>
      </c>
      <c r="AZ50" s="32"/>
      <c r="BA50" s="239">
        <f t="shared" si="13"/>
        <v>0</v>
      </c>
      <c r="BC50" s="285"/>
      <c r="BD50" s="284"/>
      <c r="BE50" s="284"/>
      <c r="BF50" s="284"/>
      <c r="BG50" s="284"/>
      <c r="BH50" s="284"/>
      <c r="BI50" s="284"/>
      <c r="BJ50" s="284"/>
      <c r="BK50" s="284"/>
      <c r="BL50" s="284"/>
      <c r="BM50" s="284"/>
      <c r="BN50" s="284"/>
    </row>
    <row r="51" spans="1:66" s="65" customFormat="1" x14ac:dyDescent="0.35">
      <c r="A51" s="61"/>
      <c r="B51" s="45" t="s">
        <v>221</v>
      </c>
      <c r="C51" s="46">
        <v>0</v>
      </c>
      <c r="D51" s="322">
        <v>0.03</v>
      </c>
      <c r="E51" s="126"/>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23">
        <v>100</v>
      </c>
      <c r="R51" s="31"/>
      <c r="S51" s="324">
        <v>0</v>
      </c>
      <c r="T51" s="324">
        <f t="shared" ref="T51:X51" si="40">S51</f>
        <v>0</v>
      </c>
      <c r="U51" s="324">
        <f t="shared" si="40"/>
        <v>0</v>
      </c>
      <c r="V51" s="324">
        <f t="shared" si="40"/>
        <v>0</v>
      </c>
      <c r="W51" s="324">
        <f t="shared" si="40"/>
        <v>0</v>
      </c>
      <c r="X51" s="324">
        <f t="shared" si="40"/>
        <v>0</v>
      </c>
      <c r="Y51" s="324">
        <v>0</v>
      </c>
      <c r="Z51" s="324">
        <f t="shared" si="15"/>
        <v>0</v>
      </c>
      <c r="AA51" s="324">
        <f t="shared" si="16"/>
        <v>0</v>
      </c>
      <c r="AB51" s="324">
        <f t="shared" si="17"/>
        <v>0</v>
      </c>
      <c r="AC51" s="260">
        <f t="shared" si="18"/>
        <v>0</v>
      </c>
      <c r="AD51" s="64">
        <f t="shared" si="19"/>
        <v>0</v>
      </c>
      <c r="AE51" s="64">
        <f t="shared" si="20"/>
        <v>0</v>
      </c>
      <c r="AF51" s="64">
        <f t="shared" si="21"/>
        <v>0</v>
      </c>
      <c r="AG51" s="64">
        <f t="shared" si="22"/>
        <v>0</v>
      </c>
      <c r="AH51" s="64">
        <f t="shared" si="23"/>
        <v>0</v>
      </c>
      <c r="AI51" s="64">
        <f t="shared" si="24"/>
        <v>0</v>
      </c>
      <c r="AJ51" s="64">
        <f t="shared" si="25"/>
        <v>0</v>
      </c>
      <c r="AK51" s="64">
        <f t="shared" si="26"/>
        <v>0</v>
      </c>
      <c r="AL51" s="64">
        <f t="shared" si="27"/>
        <v>0</v>
      </c>
      <c r="AM51" s="64">
        <f t="shared" si="28"/>
        <v>0</v>
      </c>
      <c r="AN51" s="32"/>
      <c r="AO51" s="239">
        <f t="shared" si="11"/>
        <v>0</v>
      </c>
      <c r="AP51" s="238">
        <f t="shared" si="29"/>
        <v>0</v>
      </c>
      <c r="AQ51" s="64">
        <f t="shared" si="30"/>
        <v>0</v>
      </c>
      <c r="AR51" s="64">
        <f t="shared" si="31"/>
        <v>0</v>
      </c>
      <c r="AS51" s="64">
        <f t="shared" si="32"/>
        <v>0</v>
      </c>
      <c r="AT51" s="64">
        <f t="shared" si="33"/>
        <v>0</v>
      </c>
      <c r="AU51" s="64">
        <f t="shared" si="34"/>
        <v>0</v>
      </c>
      <c r="AV51" s="64">
        <f t="shared" si="35"/>
        <v>0</v>
      </c>
      <c r="AW51" s="64">
        <f t="shared" si="36"/>
        <v>0</v>
      </c>
      <c r="AX51" s="64">
        <f t="shared" si="37"/>
        <v>0</v>
      </c>
      <c r="AY51" s="64">
        <f t="shared" si="38"/>
        <v>0</v>
      </c>
      <c r="AZ51" s="32"/>
      <c r="BA51" s="239">
        <f t="shared" si="13"/>
        <v>0</v>
      </c>
      <c r="BC51" s="285"/>
      <c r="BD51" s="284"/>
      <c r="BE51" s="284"/>
      <c r="BF51" s="284"/>
      <c r="BG51" s="284"/>
      <c r="BH51" s="284"/>
      <c r="BI51" s="284"/>
      <c r="BJ51" s="284"/>
      <c r="BK51" s="284"/>
      <c r="BL51" s="284"/>
      <c r="BM51" s="284"/>
      <c r="BN51" s="284"/>
    </row>
    <row r="52" spans="1:66" s="65" customFormat="1" x14ac:dyDescent="0.35">
      <c r="A52" s="61"/>
      <c r="B52" s="45" t="s">
        <v>221</v>
      </c>
      <c r="C52" s="46">
        <v>0</v>
      </c>
      <c r="D52" s="322">
        <v>0.03</v>
      </c>
      <c r="E52" s="126"/>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23">
        <v>100</v>
      </c>
      <c r="R52" s="31"/>
      <c r="S52" s="324">
        <v>0</v>
      </c>
      <c r="T52" s="324">
        <f t="shared" ref="T52:X52" si="41">S52</f>
        <v>0</v>
      </c>
      <c r="U52" s="324">
        <f t="shared" si="41"/>
        <v>0</v>
      </c>
      <c r="V52" s="324">
        <f t="shared" si="41"/>
        <v>0</v>
      </c>
      <c r="W52" s="324">
        <f t="shared" si="41"/>
        <v>0</v>
      </c>
      <c r="X52" s="324">
        <f t="shared" si="41"/>
        <v>0</v>
      </c>
      <c r="Y52" s="324">
        <v>0</v>
      </c>
      <c r="Z52" s="324">
        <f t="shared" si="15"/>
        <v>0</v>
      </c>
      <c r="AA52" s="324">
        <f t="shared" si="16"/>
        <v>0</v>
      </c>
      <c r="AB52" s="324">
        <f t="shared" si="17"/>
        <v>0</v>
      </c>
      <c r="AC52" s="260">
        <f t="shared" si="18"/>
        <v>0</v>
      </c>
      <c r="AD52" s="64">
        <f t="shared" si="19"/>
        <v>0</v>
      </c>
      <c r="AE52" s="64">
        <f t="shared" si="20"/>
        <v>0</v>
      </c>
      <c r="AF52" s="64">
        <f t="shared" si="21"/>
        <v>0</v>
      </c>
      <c r="AG52" s="64">
        <f t="shared" si="22"/>
        <v>0</v>
      </c>
      <c r="AH52" s="64">
        <f t="shared" si="23"/>
        <v>0</v>
      </c>
      <c r="AI52" s="64">
        <f t="shared" si="24"/>
        <v>0</v>
      </c>
      <c r="AJ52" s="64">
        <f t="shared" si="25"/>
        <v>0</v>
      </c>
      <c r="AK52" s="64">
        <f t="shared" si="26"/>
        <v>0</v>
      </c>
      <c r="AL52" s="64">
        <f t="shared" si="27"/>
        <v>0</v>
      </c>
      <c r="AM52" s="64">
        <f t="shared" si="28"/>
        <v>0</v>
      </c>
      <c r="AN52" s="32"/>
      <c r="AO52" s="239">
        <f t="shared" si="11"/>
        <v>0</v>
      </c>
      <c r="AP52" s="238">
        <f t="shared" si="29"/>
        <v>0</v>
      </c>
      <c r="AQ52" s="64">
        <f t="shared" si="30"/>
        <v>0</v>
      </c>
      <c r="AR52" s="64">
        <f t="shared" si="31"/>
        <v>0</v>
      </c>
      <c r="AS52" s="64">
        <f t="shared" si="32"/>
        <v>0</v>
      </c>
      <c r="AT52" s="64">
        <f t="shared" si="33"/>
        <v>0</v>
      </c>
      <c r="AU52" s="64">
        <f t="shared" si="34"/>
        <v>0</v>
      </c>
      <c r="AV52" s="64">
        <f t="shared" si="35"/>
        <v>0</v>
      </c>
      <c r="AW52" s="64">
        <f t="shared" si="36"/>
        <v>0</v>
      </c>
      <c r="AX52" s="64">
        <f t="shared" si="37"/>
        <v>0</v>
      </c>
      <c r="AY52" s="64">
        <f t="shared" si="38"/>
        <v>0</v>
      </c>
      <c r="AZ52" s="32"/>
      <c r="BA52" s="239">
        <f t="shared" si="13"/>
        <v>0</v>
      </c>
      <c r="BC52" s="285"/>
      <c r="BD52" s="284"/>
      <c r="BE52" s="284"/>
      <c r="BF52" s="284"/>
      <c r="BG52" s="284"/>
      <c r="BH52" s="284"/>
      <c r="BI52" s="284"/>
      <c r="BJ52" s="284"/>
      <c r="BK52" s="284"/>
      <c r="BL52" s="284"/>
      <c r="BM52" s="284"/>
      <c r="BN52" s="284"/>
    </row>
    <row r="53" spans="1:66" s="65" customFormat="1" x14ac:dyDescent="0.35">
      <c r="A53" s="61"/>
      <c r="B53" s="45" t="s">
        <v>221</v>
      </c>
      <c r="C53" s="46">
        <v>0</v>
      </c>
      <c r="D53" s="322">
        <v>0.03</v>
      </c>
      <c r="E53" s="126"/>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23">
        <v>100</v>
      </c>
      <c r="R53" s="31"/>
      <c r="S53" s="324">
        <v>0</v>
      </c>
      <c r="T53" s="324">
        <f t="shared" ref="T53:X53" si="42">S53</f>
        <v>0</v>
      </c>
      <c r="U53" s="324">
        <f t="shared" si="42"/>
        <v>0</v>
      </c>
      <c r="V53" s="324">
        <f t="shared" si="42"/>
        <v>0</v>
      </c>
      <c r="W53" s="324">
        <f t="shared" si="42"/>
        <v>0</v>
      </c>
      <c r="X53" s="324">
        <f t="shared" si="42"/>
        <v>0</v>
      </c>
      <c r="Y53" s="324">
        <v>0</v>
      </c>
      <c r="Z53" s="324">
        <f t="shared" si="15"/>
        <v>0</v>
      </c>
      <c r="AA53" s="324">
        <f t="shared" si="16"/>
        <v>0</v>
      </c>
      <c r="AB53" s="324">
        <f t="shared" si="17"/>
        <v>0</v>
      </c>
      <c r="AC53" s="260">
        <f t="shared" si="18"/>
        <v>0</v>
      </c>
      <c r="AD53" s="64">
        <f t="shared" si="19"/>
        <v>0</v>
      </c>
      <c r="AE53" s="64">
        <f t="shared" si="20"/>
        <v>0</v>
      </c>
      <c r="AF53" s="64">
        <f t="shared" si="21"/>
        <v>0</v>
      </c>
      <c r="AG53" s="64">
        <f t="shared" si="22"/>
        <v>0</v>
      </c>
      <c r="AH53" s="64">
        <f t="shared" si="23"/>
        <v>0</v>
      </c>
      <c r="AI53" s="64">
        <f t="shared" si="24"/>
        <v>0</v>
      </c>
      <c r="AJ53" s="64">
        <f t="shared" si="25"/>
        <v>0</v>
      </c>
      <c r="AK53" s="64">
        <f t="shared" si="26"/>
        <v>0</v>
      </c>
      <c r="AL53" s="64">
        <f t="shared" si="27"/>
        <v>0</v>
      </c>
      <c r="AM53" s="64">
        <f t="shared" si="28"/>
        <v>0</v>
      </c>
      <c r="AN53" s="32"/>
      <c r="AO53" s="239">
        <f t="shared" si="11"/>
        <v>0</v>
      </c>
      <c r="AP53" s="238">
        <f t="shared" si="29"/>
        <v>0</v>
      </c>
      <c r="AQ53" s="64">
        <f t="shared" si="30"/>
        <v>0</v>
      </c>
      <c r="AR53" s="64">
        <f t="shared" si="31"/>
        <v>0</v>
      </c>
      <c r="AS53" s="64">
        <f t="shared" si="32"/>
        <v>0</v>
      </c>
      <c r="AT53" s="64">
        <f t="shared" si="33"/>
        <v>0</v>
      </c>
      <c r="AU53" s="64">
        <f t="shared" si="34"/>
        <v>0</v>
      </c>
      <c r="AV53" s="64">
        <f t="shared" si="35"/>
        <v>0</v>
      </c>
      <c r="AW53" s="64">
        <f t="shared" si="36"/>
        <v>0</v>
      </c>
      <c r="AX53" s="64">
        <f t="shared" si="37"/>
        <v>0</v>
      </c>
      <c r="AY53" s="64">
        <f t="shared" si="38"/>
        <v>0</v>
      </c>
      <c r="AZ53" s="32"/>
      <c r="BA53" s="239">
        <f t="shared" si="13"/>
        <v>0</v>
      </c>
      <c r="BC53" s="285"/>
      <c r="BD53" s="284"/>
      <c r="BE53" s="284"/>
      <c r="BF53" s="284"/>
      <c r="BG53" s="284"/>
      <c r="BH53" s="284"/>
      <c r="BI53" s="284"/>
      <c r="BJ53" s="284"/>
      <c r="BK53" s="284"/>
      <c r="BL53" s="284"/>
      <c r="BM53" s="284"/>
      <c r="BN53" s="284"/>
    </row>
    <row r="54" spans="1:66" s="65" customFormat="1" x14ac:dyDescent="0.35">
      <c r="A54" s="61"/>
      <c r="B54" s="45" t="s">
        <v>221</v>
      </c>
      <c r="C54" s="46">
        <v>0</v>
      </c>
      <c r="D54" s="322">
        <v>0.03</v>
      </c>
      <c r="E54" s="126"/>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23">
        <v>100</v>
      </c>
      <c r="R54" s="31"/>
      <c r="S54" s="324">
        <v>0</v>
      </c>
      <c r="T54" s="324">
        <f t="shared" ref="T54:X54" si="43">S54</f>
        <v>0</v>
      </c>
      <c r="U54" s="324">
        <f t="shared" si="43"/>
        <v>0</v>
      </c>
      <c r="V54" s="324">
        <f t="shared" si="43"/>
        <v>0</v>
      </c>
      <c r="W54" s="324">
        <f t="shared" si="43"/>
        <v>0</v>
      </c>
      <c r="X54" s="324">
        <f t="shared" si="43"/>
        <v>0</v>
      </c>
      <c r="Y54" s="324">
        <v>0</v>
      </c>
      <c r="Z54" s="324">
        <f t="shared" si="15"/>
        <v>0</v>
      </c>
      <c r="AA54" s="324">
        <f t="shared" si="16"/>
        <v>0</v>
      </c>
      <c r="AB54" s="324">
        <f t="shared" si="17"/>
        <v>0</v>
      </c>
      <c r="AC54" s="260">
        <f t="shared" si="18"/>
        <v>0</v>
      </c>
      <c r="AD54" s="64">
        <f t="shared" si="19"/>
        <v>0</v>
      </c>
      <c r="AE54" s="64">
        <f t="shared" si="20"/>
        <v>0</v>
      </c>
      <c r="AF54" s="64">
        <f t="shared" si="21"/>
        <v>0</v>
      </c>
      <c r="AG54" s="64">
        <f t="shared" si="22"/>
        <v>0</v>
      </c>
      <c r="AH54" s="64">
        <f t="shared" si="23"/>
        <v>0</v>
      </c>
      <c r="AI54" s="64">
        <f t="shared" si="24"/>
        <v>0</v>
      </c>
      <c r="AJ54" s="64">
        <f t="shared" si="25"/>
        <v>0</v>
      </c>
      <c r="AK54" s="64">
        <f t="shared" si="26"/>
        <v>0</v>
      </c>
      <c r="AL54" s="64">
        <f t="shared" si="27"/>
        <v>0</v>
      </c>
      <c r="AM54" s="64">
        <f t="shared" si="28"/>
        <v>0</v>
      </c>
      <c r="AN54" s="32"/>
      <c r="AO54" s="239">
        <f t="shared" si="11"/>
        <v>0</v>
      </c>
      <c r="AP54" s="238">
        <f t="shared" si="29"/>
        <v>0</v>
      </c>
      <c r="AQ54" s="64">
        <f t="shared" si="30"/>
        <v>0</v>
      </c>
      <c r="AR54" s="64">
        <f t="shared" si="31"/>
        <v>0</v>
      </c>
      <c r="AS54" s="64">
        <f t="shared" si="32"/>
        <v>0</v>
      </c>
      <c r="AT54" s="64">
        <f t="shared" si="33"/>
        <v>0</v>
      </c>
      <c r="AU54" s="64">
        <f t="shared" si="34"/>
        <v>0</v>
      </c>
      <c r="AV54" s="64">
        <f t="shared" si="35"/>
        <v>0</v>
      </c>
      <c r="AW54" s="64">
        <f t="shared" si="36"/>
        <v>0</v>
      </c>
      <c r="AX54" s="64">
        <f t="shared" si="37"/>
        <v>0</v>
      </c>
      <c r="AY54" s="64">
        <f t="shared" si="38"/>
        <v>0</v>
      </c>
      <c r="AZ54" s="32"/>
      <c r="BA54" s="239">
        <f t="shared" si="13"/>
        <v>0</v>
      </c>
      <c r="BC54" s="285"/>
      <c r="BD54" s="284"/>
      <c r="BE54" s="285"/>
      <c r="BF54" s="284"/>
      <c r="BG54" s="284"/>
      <c r="BH54" s="284"/>
      <c r="BI54" s="284"/>
      <c r="BJ54" s="284"/>
      <c r="BK54" s="284"/>
      <c r="BL54" s="284"/>
      <c r="BM54" s="284"/>
      <c r="BN54" s="284"/>
    </row>
    <row r="55" spans="1:66" s="65" customFormat="1" x14ac:dyDescent="0.35">
      <c r="A55" s="61"/>
      <c r="B55" s="45" t="s">
        <v>221</v>
      </c>
      <c r="C55" s="46">
        <v>0</v>
      </c>
      <c r="D55" s="322">
        <v>0.03</v>
      </c>
      <c r="E55" s="126"/>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23">
        <v>100</v>
      </c>
      <c r="R55" s="31"/>
      <c r="S55" s="324">
        <v>0</v>
      </c>
      <c r="T55" s="324">
        <f t="shared" ref="T55:X55" si="44">S55</f>
        <v>0</v>
      </c>
      <c r="U55" s="324">
        <f t="shared" si="44"/>
        <v>0</v>
      </c>
      <c r="V55" s="324">
        <f t="shared" si="44"/>
        <v>0</v>
      </c>
      <c r="W55" s="324">
        <f t="shared" si="44"/>
        <v>0</v>
      </c>
      <c r="X55" s="324">
        <f t="shared" si="44"/>
        <v>0</v>
      </c>
      <c r="Y55" s="324">
        <v>0</v>
      </c>
      <c r="Z55" s="324">
        <f t="shared" si="15"/>
        <v>0</v>
      </c>
      <c r="AA55" s="324">
        <f t="shared" si="16"/>
        <v>0</v>
      </c>
      <c r="AB55" s="324">
        <f t="shared" si="17"/>
        <v>0</v>
      </c>
      <c r="AC55" s="260">
        <f t="shared" si="18"/>
        <v>0</v>
      </c>
      <c r="AD55" s="64">
        <f t="shared" si="19"/>
        <v>0</v>
      </c>
      <c r="AE55" s="64">
        <f t="shared" si="20"/>
        <v>0</v>
      </c>
      <c r="AF55" s="64">
        <f t="shared" si="21"/>
        <v>0</v>
      </c>
      <c r="AG55" s="64">
        <f t="shared" si="22"/>
        <v>0</v>
      </c>
      <c r="AH55" s="64">
        <f t="shared" si="23"/>
        <v>0</v>
      </c>
      <c r="AI55" s="64">
        <f t="shared" si="24"/>
        <v>0</v>
      </c>
      <c r="AJ55" s="64">
        <f t="shared" si="25"/>
        <v>0</v>
      </c>
      <c r="AK55" s="64">
        <f t="shared" si="26"/>
        <v>0</v>
      </c>
      <c r="AL55" s="64">
        <f t="shared" si="27"/>
        <v>0</v>
      </c>
      <c r="AM55" s="64">
        <f t="shared" si="28"/>
        <v>0</v>
      </c>
      <c r="AN55" s="74"/>
      <c r="AO55" s="239">
        <f t="shared" si="11"/>
        <v>0</v>
      </c>
      <c r="AP55" s="238">
        <f t="shared" si="29"/>
        <v>0</v>
      </c>
      <c r="AQ55" s="64">
        <f>G55*(1+$C$34)*12*T55*$Q55/100</f>
        <v>0</v>
      </c>
      <c r="AR55" s="64">
        <f t="shared" si="31"/>
        <v>0</v>
      </c>
      <c r="AS55" s="64">
        <f t="shared" si="32"/>
        <v>0</v>
      </c>
      <c r="AT55" s="64">
        <f t="shared" si="33"/>
        <v>0</v>
      </c>
      <c r="AU55" s="64">
        <f t="shared" si="34"/>
        <v>0</v>
      </c>
      <c r="AV55" s="64">
        <f t="shared" si="35"/>
        <v>0</v>
      </c>
      <c r="AW55" s="64">
        <f t="shared" si="36"/>
        <v>0</v>
      </c>
      <c r="AX55" s="64">
        <f>N55*(1+$C$34)*12*AA55*$Q55/100</f>
        <v>0</v>
      </c>
      <c r="AY55" s="64">
        <f t="shared" si="38"/>
        <v>0</v>
      </c>
      <c r="AZ55" s="74"/>
      <c r="BA55" s="239">
        <f t="shared" si="13"/>
        <v>0</v>
      </c>
      <c r="BC55" s="285"/>
      <c r="BD55" s="284"/>
      <c r="BE55" s="285"/>
      <c r="BF55" s="284"/>
      <c r="BG55" s="284"/>
      <c r="BH55" s="284"/>
      <c r="BI55" s="284"/>
      <c r="BJ55" s="284"/>
      <c r="BK55" s="284"/>
      <c r="BL55" s="284"/>
      <c r="BM55" s="284"/>
      <c r="BN55" s="284"/>
    </row>
    <row r="56" spans="1:66" s="65" customFormat="1" x14ac:dyDescent="0.35">
      <c r="A56" s="61"/>
      <c r="B56" s="45" t="s">
        <v>222</v>
      </c>
      <c r="C56" s="320" t="s">
        <v>223</v>
      </c>
      <c r="D56" s="322">
        <v>0.05</v>
      </c>
      <c r="E56" s="325">
        <f>VLOOKUP(C56,Doktorandstege!A1:B5, 2, FALSE)</f>
        <v>0</v>
      </c>
      <c r="F56" s="31"/>
      <c r="G56" s="31">
        <f t="shared" ref="G56:G63" si="45">E56*D56+E56</f>
        <v>0</v>
      </c>
      <c r="H56" s="31">
        <f t="shared" ref="H56" si="46">G56*D56+G56</f>
        <v>0</v>
      </c>
      <c r="I56" s="31">
        <f t="shared" ref="I56" si="47">H56*D56+H56</f>
        <v>0</v>
      </c>
      <c r="J56" s="31">
        <f t="shared" ref="J56" si="48">I56*D56+I56</f>
        <v>0</v>
      </c>
      <c r="K56" s="31">
        <f t="shared" ref="K56" si="49">J56*D56+J56</f>
        <v>0</v>
      </c>
      <c r="L56" s="31">
        <f t="shared" ref="L56" si="50">K56*D56+K56</f>
        <v>0</v>
      </c>
      <c r="M56" s="31">
        <f t="shared" ref="M56" si="51">L56*D56+L56</f>
        <v>0</v>
      </c>
      <c r="N56" s="31">
        <f t="shared" ref="N56" si="52">M56*D56+M56</f>
        <v>0</v>
      </c>
      <c r="O56" s="31">
        <f t="shared" ref="O56" si="53">N56*D56+N56</f>
        <v>0</v>
      </c>
      <c r="P56" s="31"/>
      <c r="Q56" s="323">
        <v>100</v>
      </c>
      <c r="R56" s="31"/>
      <c r="S56" s="324">
        <v>0</v>
      </c>
      <c r="T56" s="324">
        <f>S56</f>
        <v>0</v>
      </c>
      <c r="U56" s="324">
        <f>T56</f>
        <v>0</v>
      </c>
      <c r="V56" s="324">
        <f>U56</f>
        <v>0</v>
      </c>
      <c r="W56" s="324">
        <f>V56</f>
        <v>0</v>
      </c>
      <c r="X56" s="324">
        <f>W56</f>
        <v>0</v>
      </c>
      <c r="Y56" s="324">
        <v>0</v>
      </c>
      <c r="Z56" s="324">
        <f t="shared" si="15"/>
        <v>0</v>
      </c>
      <c r="AA56" s="324">
        <f t="shared" si="16"/>
        <v>0</v>
      </c>
      <c r="AB56" s="324">
        <f t="shared" si="17"/>
        <v>0</v>
      </c>
      <c r="AC56" s="260">
        <f t="shared" ref="AC56:AC63" si="54">AO56</f>
        <v>0</v>
      </c>
      <c r="AD56" s="64">
        <f>E56*(1+$C$33)*12*S56*$Q56/100</f>
        <v>0</v>
      </c>
      <c r="AE56" s="64">
        <f t="shared" ref="AE56:AM56" si="55">G56*(1+$C$33)*12*T56*$Q56/100</f>
        <v>0</v>
      </c>
      <c r="AF56" s="64">
        <f t="shared" si="55"/>
        <v>0</v>
      </c>
      <c r="AG56" s="64">
        <f t="shared" si="55"/>
        <v>0</v>
      </c>
      <c r="AH56" s="64">
        <f t="shared" si="55"/>
        <v>0</v>
      </c>
      <c r="AI56" s="64">
        <f t="shared" si="55"/>
        <v>0</v>
      </c>
      <c r="AJ56" s="64">
        <f t="shared" si="55"/>
        <v>0</v>
      </c>
      <c r="AK56" s="64">
        <f t="shared" si="55"/>
        <v>0</v>
      </c>
      <c r="AL56" s="64">
        <f t="shared" si="55"/>
        <v>0</v>
      </c>
      <c r="AM56" s="64">
        <f t="shared" si="55"/>
        <v>0</v>
      </c>
      <c r="AN56" s="32"/>
      <c r="AO56" s="239">
        <f t="shared" ref="AO56:AO63" si="56">SUM(AD56:AM56)</f>
        <v>0</v>
      </c>
      <c r="AP56" s="238">
        <f>E56*(1+$C$34)*12*S56*$Q56/100</f>
        <v>0</v>
      </c>
      <c r="AQ56" s="64">
        <f>G56*(1+$C$34)*12*T56*$Q56/100</f>
        <v>0</v>
      </c>
      <c r="AR56" s="64">
        <f t="shared" ref="AR56:AW56" si="57">H56*(1+$C$34)*12*U56*$Q56/100</f>
        <v>0</v>
      </c>
      <c r="AS56" s="64">
        <f t="shared" si="57"/>
        <v>0</v>
      </c>
      <c r="AT56" s="64">
        <f t="shared" si="57"/>
        <v>0</v>
      </c>
      <c r="AU56" s="64">
        <f t="shared" si="57"/>
        <v>0</v>
      </c>
      <c r="AV56" s="64">
        <f t="shared" si="57"/>
        <v>0</v>
      </c>
      <c r="AW56" s="64">
        <f t="shared" si="57"/>
        <v>0</v>
      </c>
      <c r="AX56" s="64">
        <f>N56*(1+$C$34)*12*AA56*$Q56/100</f>
        <v>0</v>
      </c>
      <c r="AY56" s="64">
        <f>O56*(1+$C$34)*12*AB56*$Q56/100</f>
        <v>0</v>
      </c>
      <c r="AZ56" s="32"/>
      <c r="BA56" s="239">
        <f t="shared" ref="BA56:BA63" si="58">SUM(AP56:AY56)</f>
        <v>0</v>
      </c>
      <c r="BC56" s="285"/>
      <c r="BD56" s="284"/>
      <c r="BE56" s="285"/>
      <c r="BF56" s="284"/>
      <c r="BG56" s="284"/>
      <c r="BH56" s="284"/>
      <c r="BI56" s="284"/>
      <c r="BJ56" s="284"/>
      <c r="BK56" s="284"/>
      <c r="BL56" s="284"/>
      <c r="BM56" s="284"/>
      <c r="BN56" s="284"/>
    </row>
    <row r="57" spans="1:66" s="65" customFormat="1" x14ac:dyDescent="0.35">
      <c r="A57" s="61"/>
      <c r="B57" s="45" t="s">
        <v>222</v>
      </c>
      <c r="C57" s="320" t="s">
        <v>223</v>
      </c>
      <c r="D57" s="322">
        <v>0.05</v>
      </c>
      <c r="E57" s="325">
        <f>VLOOKUP(C57,Doktorandstege!A1:B5, 2, FALSE)</f>
        <v>0</v>
      </c>
      <c r="F57" s="31"/>
      <c r="G57" s="31">
        <f t="shared" si="45"/>
        <v>0</v>
      </c>
      <c r="H57" s="31">
        <f t="shared" ref="H57:H63" si="59">G57*D57+G57</f>
        <v>0</v>
      </c>
      <c r="I57" s="31">
        <f t="shared" ref="I57:I63" si="60">H57*D57+H57</f>
        <v>0</v>
      </c>
      <c r="J57" s="31">
        <f t="shared" ref="J57:J63" si="61">I57*D57+I57</f>
        <v>0</v>
      </c>
      <c r="K57" s="31">
        <f t="shared" ref="K57:K63" si="62">J57*D57+J57</f>
        <v>0</v>
      </c>
      <c r="L57" s="31">
        <f t="shared" ref="L57:L63" si="63">K57*D57+K57</f>
        <v>0</v>
      </c>
      <c r="M57" s="31">
        <f t="shared" ref="M57:M63" si="64">L57*D57+L57</f>
        <v>0</v>
      </c>
      <c r="N57" s="31">
        <f t="shared" ref="N57:N63" si="65">M57*D57+M57</f>
        <v>0</v>
      </c>
      <c r="O57" s="31">
        <f t="shared" ref="O57:O63" si="66">N57*D57+N57</f>
        <v>0</v>
      </c>
      <c r="P57" s="31"/>
      <c r="Q57" s="323">
        <v>100</v>
      </c>
      <c r="R57" s="31"/>
      <c r="S57" s="324">
        <v>0</v>
      </c>
      <c r="T57" s="324">
        <f t="shared" ref="T57:X57" si="67">S57</f>
        <v>0</v>
      </c>
      <c r="U57" s="324">
        <f t="shared" si="67"/>
        <v>0</v>
      </c>
      <c r="V57" s="324">
        <f t="shared" si="67"/>
        <v>0</v>
      </c>
      <c r="W57" s="324">
        <f t="shared" si="67"/>
        <v>0</v>
      </c>
      <c r="X57" s="324">
        <f t="shared" si="67"/>
        <v>0</v>
      </c>
      <c r="Y57" s="324">
        <v>0</v>
      </c>
      <c r="Z57" s="324">
        <f t="shared" si="15"/>
        <v>0</v>
      </c>
      <c r="AA57" s="324">
        <f t="shared" si="16"/>
        <v>0</v>
      </c>
      <c r="AB57" s="324">
        <f t="shared" si="17"/>
        <v>0</v>
      </c>
      <c r="AC57" s="260">
        <f t="shared" si="54"/>
        <v>0</v>
      </c>
      <c r="AD57" s="64">
        <f t="shared" ref="AD57:AD63" si="68">E57*(1+$C$33)*12*S57*$Q57/100</f>
        <v>0</v>
      </c>
      <c r="AE57" s="64">
        <f t="shared" ref="AE57:AE63" si="69">G57*(1+$C$33)*12*T57*$Q57/100</f>
        <v>0</v>
      </c>
      <c r="AF57" s="64">
        <f t="shared" ref="AF57:AF63" si="70">H57*(1+$C$33)*12*U57*$Q57/100</f>
        <v>0</v>
      </c>
      <c r="AG57" s="64">
        <f t="shared" ref="AG57:AG63" si="71">I57*(1+$C$33)*12*V57*$Q57/100</f>
        <v>0</v>
      </c>
      <c r="AH57" s="64">
        <f t="shared" ref="AH57:AH63" si="72">J57*(1+$C$33)*12*W57*$Q57/100</f>
        <v>0</v>
      </c>
      <c r="AI57" s="64">
        <f t="shared" ref="AI57:AI63" si="73">K57*(1+$C$33)*12*X57*$Q57/100</f>
        <v>0</v>
      </c>
      <c r="AJ57" s="64">
        <f t="shared" ref="AJ57:AJ63" si="74">L57*(1+$C$33)*12*Y57*$Q57/100</f>
        <v>0</v>
      </c>
      <c r="AK57" s="64">
        <f t="shared" ref="AK57:AK63" si="75">M57*(1+$C$33)*12*Z57*$Q57/100</f>
        <v>0</v>
      </c>
      <c r="AL57" s="64">
        <f t="shared" ref="AL57:AL63" si="76">N57*(1+$C$33)*12*AA57*$Q57/100</f>
        <v>0</v>
      </c>
      <c r="AM57" s="64">
        <f t="shared" ref="AM57:AM63" si="77">O57*(1+$C$33)*12*AB57*$Q57/100</f>
        <v>0</v>
      </c>
      <c r="AN57" s="32"/>
      <c r="AO57" s="239">
        <f t="shared" si="56"/>
        <v>0</v>
      </c>
      <c r="AP57" s="238">
        <f t="shared" ref="AP57:AP63" si="78">E57*(1+$C$34)*12*S57*$Q57/100</f>
        <v>0</v>
      </c>
      <c r="AQ57" s="64">
        <f t="shared" ref="AQ57:AQ63" si="79">G57*(1+$C$34)*12*T57*$Q57/100</f>
        <v>0</v>
      </c>
      <c r="AR57" s="64">
        <f t="shared" ref="AR57:AR63" si="80">H57*(1+$C$34)*12*U57*$Q57/100</f>
        <v>0</v>
      </c>
      <c r="AS57" s="64">
        <f t="shared" ref="AS57:AS63" si="81">I57*(1+$C$34)*12*V57*$Q57/100</f>
        <v>0</v>
      </c>
      <c r="AT57" s="64">
        <f t="shared" ref="AT57:AT63" si="82">J57*(1+$C$34)*12*W57*$Q57/100</f>
        <v>0</v>
      </c>
      <c r="AU57" s="64">
        <f t="shared" ref="AU57:AU63" si="83">K57*(1+$C$34)*12*X57*$Q57/100</f>
        <v>0</v>
      </c>
      <c r="AV57" s="64">
        <f t="shared" ref="AV57:AV62" si="84">L57*(1+$C$34)*12*Y57*$Q57/100</f>
        <v>0</v>
      </c>
      <c r="AW57" s="64">
        <f t="shared" ref="AW57:AW63" si="85">M57*(1+$C$34)*12*Z57*$Q57/100</f>
        <v>0</v>
      </c>
      <c r="AX57" s="64">
        <f t="shared" ref="AX57:AX63" si="86">N57*(1+$C$34)*12*AA57*$Q57/100</f>
        <v>0</v>
      </c>
      <c r="AY57" s="64">
        <f t="shared" ref="AY57:AY63" si="87">O57*(1+$C$34)*12*AB57*$Q57/100</f>
        <v>0</v>
      </c>
      <c r="AZ57" s="32"/>
      <c r="BA57" s="239">
        <f t="shared" si="58"/>
        <v>0</v>
      </c>
      <c r="BC57" s="284"/>
      <c r="BD57" s="284"/>
      <c r="BE57" s="284"/>
      <c r="BF57" s="284"/>
      <c r="BG57" s="284"/>
      <c r="BH57" s="284"/>
      <c r="BI57" s="284"/>
      <c r="BJ57" s="284"/>
      <c r="BK57" s="284"/>
      <c r="BL57" s="284"/>
      <c r="BM57" s="284"/>
    </row>
    <row r="58" spans="1:66" s="65" customFormat="1" x14ac:dyDescent="0.35">
      <c r="A58" s="61"/>
      <c r="B58" s="45" t="s">
        <v>222</v>
      </c>
      <c r="C58" s="320" t="s">
        <v>223</v>
      </c>
      <c r="D58" s="322">
        <v>0.05</v>
      </c>
      <c r="E58" s="325">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323">
        <v>100</v>
      </c>
      <c r="R58" s="31"/>
      <c r="S58" s="324">
        <v>0</v>
      </c>
      <c r="T58" s="324">
        <f t="shared" ref="T58:X58" si="88">S58</f>
        <v>0</v>
      </c>
      <c r="U58" s="324">
        <f t="shared" si="88"/>
        <v>0</v>
      </c>
      <c r="V58" s="324">
        <f t="shared" si="88"/>
        <v>0</v>
      </c>
      <c r="W58" s="324">
        <f t="shared" si="88"/>
        <v>0</v>
      </c>
      <c r="X58" s="324">
        <f t="shared" si="88"/>
        <v>0</v>
      </c>
      <c r="Y58" s="324">
        <v>0</v>
      </c>
      <c r="Z58" s="324">
        <f t="shared" si="15"/>
        <v>0</v>
      </c>
      <c r="AA58" s="324">
        <f t="shared" si="16"/>
        <v>0</v>
      </c>
      <c r="AB58" s="324">
        <f t="shared" si="17"/>
        <v>0</v>
      </c>
      <c r="AC58" s="260">
        <f t="shared" si="54"/>
        <v>0</v>
      </c>
      <c r="AD58" s="64">
        <f t="shared" si="68"/>
        <v>0</v>
      </c>
      <c r="AE58" s="64">
        <f t="shared" si="69"/>
        <v>0</v>
      </c>
      <c r="AF58" s="64">
        <f t="shared" si="70"/>
        <v>0</v>
      </c>
      <c r="AG58" s="64">
        <f t="shared" si="71"/>
        <v>0</v>
      </c>
      <c r="AH58" s="64">
        <f t="shared" si="72"/>
        <v>0</v>
      </c>
      <c r="AI58" s="64">
        <f t="shared" si="73"/>
        <v>0</v>
      </c>
      <c r="AJ58" s="64">
        <f t="shared" si="74"/>
        <v>0</v>
      </c>
      <c r="AK58" s="64">
        <f t="shared" si="75"/>
        <v>0</v>
      </c>
      <c r="AL58" s="64">
        <f t="shared" si="76"/>
        <v>0</v>
      </c>
      <c r="AM58" s="64">
        <f t="shared" si="77"/>
        <v>0</v>
      </c>
      <c r="AN58" s="32"/>
      <c r="AO58" s="239">
        <f t="shared" si="56"/>
        <v>0</v>
      </c>
      <c r="AP58" s="238">
        <f t="shared" si="78"/>
        <v>0</v>
      </c>
      <c r="AQ58" s="64">
        <f t="shared" si="79"/>
        <v>0</v>
      </c>
      <c r="AR58" s="64">
        <f t="shared" si="80"/>
        <v>0</v>
      </c>
      <c r="AS58" s="64">
        <f t="shared" si="81"/>
        <v>0</v>
      </c>
      <c r="AT58" s="64">
        <f t="shared" si="82"/>
        <v>0</v>
      </c>
      <c r="AU58" s="64">
        <f t="shared" si="83"/>
        <v>0</v>
      </c>
      <c r="AV58" s="64">
        <f t="shared" si="84"/>
        <v>0</v>
      </c>
      <c r="AW58" s="64">
        <f t="shared" si="85"/>
        <v>0</v>
      </c>
      <c r="AX58" s="64">
        <f t="shared" si="86"/>
        <v>0</v>
      </c>
      <c r="AY58" s="64">
        <f t="shared" si="87"/>
        <v>0</v>
      </c>
      <c r="AZ58" s="32"/>
      <c r="BA58" s="239">
        <f t="shared" si="58"/>
        <v>0</v>
      </c>
      <c r="BC58" s="284"/>
      <c r="BD58" s="284"/>
      <c r="BE58" s="284"/>
      <c r="BF58" s="284"/>
      <c r="BG58" s="284"/>
      <c r="BH58" s="284"/>
      <c r="BI58" s="284"/>
      <c r="BJ58" s="284"/>
      <c r="BK58" s="284"/>
      <c r="BL58" s="284"/>
      <c r="BM58" s="284"/>
    </row>
    <row r="59" spans="1:66" s="65" customFormat="1" x14ac:dyDescent="0.35">
      <c r="A59" s="61"/>
      <c r="B59" s="45" t="s">
        <v>222</v>
      </c>
      <c r="C59" s="320" t="s">
        <v>223</v>
      </c>
      <c r="D59" s="322">
        <v>0.05</v>
      </c>
      <c r="E59" s="325">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323">
        <v>100</v>
      </c>
      <c r="R59" s="31"/>
      <c r="S59" s="324">
        <v>0</v>
      </c>
      <c r="T59" s="324">
        <f t="shared" ref="T59:X59" si="89">S59</f>
        <v>0</v>
      </c>
      <c r="U59" s="324">
        <f t="shared" si="89"/>
        <v>0</v>
      </c>
      <c r="V59" s="324">
        <f t="shared" si="89"/>
        <v>0</v>
      </c>
      <c r="W59" s="324">
        <f t="shared" si="89"/>
        <v>0</v>
      </c>
      <c r="X59" s="324">
        <f t="shared" si="89"/>
        <v>0</v>
      </c>
      <c r="Y59" s="324">
        <v>0</v>
      </c>
      <c r="Z59" s="324">
        <f t="shared" si="15"/>
        <v>0</v>
      </c>
      <c r="AA59" s="324">
        <f t="shared" si="16"/>
        <v>0</v>
      </c>
      <c r="AB59" s="324">
        <f t="shared" si="17"/>
        <v>0</v>
      </c>
      <c r="AC59" s="260">
        <f t="shared" si="54"/>
        <v>0</v>
      </c>
      <c r="AD59" s="64">
        <f t="shared" si="68"/>
        <v>0</v>
      </c>
      <c r="AE59" s="64">
        <f t="shared" si="69"/>
        <v>0</v>
      </c>
      <c r="AF59" s="64">
        <f t="shared" si="70"/>
        <v>0</v>
      </c>
      <c r="AG59" s="64">
        <f t="shared" si="71"/>
        <v>0</v>
      </c>
      <c r="AH59" s="64">
        <f t="shared" si="72"/>
        <v>0</v>
      </c>
      <c r="AI59" s="64">
        <f t="shared" si="73"/>
        <v>0</v>
      </c>
      <c r="AJ59" s="64">
        <f t="shared" si="74"/>
        <v>0</v>
      </c>
      <c r="AK59" s="64">
        <f t="shared" si="75"/>
        <v>0</v>
      </c>
      <c r="AL59" s="64">
        <f t="shared" si="76"/>
        <v>0</v>
      </c>
      <c r="AM59" s="64">
        <f t="shared" si="77"/>
        <v>0</v>
      </c>
      <c r="AN59" s="32"/>
      <c r="AO59" s="239">
        <f t="shared" si="56"/>
        <v>0</v>
      </c>
      <c r="AP59" s="238">
        <f t="shared" si="78"/>
        <v>0</v>
      </c>
      <c r="AQ59" s="64">
        <f t="shared" si="79"/>
        <v>0</v>
      </c>
      <c r="AR59" s="64">
        <f t="shared" si="80"/>
        <v>0</v>
      </c>
      <c r="AS59" s="64">
        <f t="shared" si="81"/>
        <v>0</v>
      </c>
      <c r="AT59" s="64">
        <f t="shared" si="82"/>
        <v>0</v>
      </c>
      <c r="AU59" s="64">
        <f t="shared" si="83"/>
        <v>0</v>
      </c>
      <c r="AV59" s="64">
        <f t="shared" si="84"/>
        <v>0</v>
      </c>
      <c r="AW59" s="64">
        <f t="shared" si="85"/>
        <v>0</v>
      </c>
      <c r="AX59" s="64">
        <f t="shared" si="86"/>
        <v>0</v>
      </c>
      <c r="AY59" s="64">
        <f t="shared" si="87"/>
        <v>0</v>
      </c>
      <c r="AZ59" s="32"/>
      <c r="BA59" s="239">
        <f t="shared" si="58"/>
        <v>0</v>
      </c>
      <c r="BC59" s="284"/>
      <c r="BD59" s="284"/>
      <c r="BE59" s="284"/>
      <c r="BF59" s="284"/>
      <c r="BG59" s="284"/>
      <c r="BH59" s="284"/>
      <c r="BI59" s="284"/>
      <c r="BJ59" s="284"/>
      <c r="BK59" s="284"/>
      <c r="BL59" s="284"/>
      <c r="BM59" s="284"/>
    </row>
    <row r="60" spans="1:66" s="65" customFormat="1" x14ac:dyDescent="0.35">
      <c r="A60" s="61"/>
      <c r="B60" s="45" t="s">
        <v>222</v>
      </c>
      <c r="C60" s="320" t="s">
        <v>223</v>
      </c>
      <c r="D60" s="322">
        <v>0.05</v>
      </c>
      <c r="E60" s="325">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323">
        <v>100</v>
      </c>
      <c r="R60" s="31"/>
      <c r="S60" s="324">
        <v>0</v>
      </c>
      <c r="T60" s="324">
        <f t="shared" ref="T60:X60" si="90">S60</f>
        <v>0</v>
      </c>
      <c r="U60" s="324">
        <f t="shared" si="90"/>
        <v>0</v>
      </c>
      <c r="V60" s="324">
        <f t="shared" si="90"/>
        <v>0</v>
      </c>
      <c r="W60" s="324">
        <f t="shared" si="90"/>
        <v>0</v>
      </c>
      <c r="X60" s="324">
        <f t="shared" si="90"/>
        <v>0</v>
      </c>
      <c r="Y60" s="324">
        <v>0</v>
      </c>
      <c r="Z60" s="324">
        <f t="shared" si="15"/>
        <v>0</v>
      </c>
      <c r="AA60" s="324">
        <f t="shared" si="16"/>
        <v>0</v>
      </c>
      <c r="AB60" s="324">
        <f t="shared" si="17"/>
        <v>0</v>
      </c>
      <c r="AC60" s="260">
        <f t="shared" si="54"/>
        <v>0</v>
      </c>
      <c r="AD60" s="64">
        <f t="shared" si="68"/>
        <v>0</v>
      </c>
      <c r="AE60" s="64">
        <f t="shared" si="69"/>
        <v>0</v>
      </c>
      <c r="AF60" s="64">
        <f t="shared" si="70"/>
        <v>0</v>
      </c>
      <c r="AG60" s="64">
        <f t="shared" si="71"/>
        <v>0</v>
      </c>
      <c r="AH60" s="64">
        <f t="shared" si="72"/>
        <v>0</v>
      </c>
      <c r="AI60" s="64">
        <f t="shared" si="73"/>
        <v>0</v>
      </c>
      <c r="AJ60" s="64">
        <f t="shared" si="74"/>
        <v>0</v>
      </c>
      <c r="AK60" s="64">
        <f t="shared" si="75"/>
        <v>0</v>
      </c>
      <c r="AL60" s="64">
        <f t="shared" si="76"/>
        <v>0</v>
      </c>
      <c r="AM60" s="64">
        <f t="shared" si="77"/>
        <v>0</v>
      </c>
      <c r="AN60" s="32"/>
      <c r="AO60" s="239">
        <f t="shared" si="56"/>
        <v>0</v>
      </c>
      <c r="AP60" s="238">
        <f t="shared" si="78"/>
        <v>0</v>
      </c>
      <c r="AQ60" s="64">
        <f t="shared" si="79"/>
        <v>0</v>
      </c>
      <c r="AR60" s="64">
        <f t="shared" si="80"/>
        <v>0</v>
      </c>
      <c r="AS60" s="64">
        <f t="shared" si="81"/>
        <v>0</v>
      </c>
      <c r="AT60" s="64">
        <f t="shared" si="82"/>
        <v>0</v>
      </c>
      <c r="AU60" s="64">
        <f t="shared" si="83"/>
        <v>0</v>
      </c>
      <c r="AV60" s="64">
        <f t="shared" si="84"/>
        <v>0</v>
      </c>
      <c r="AW60" s="64">
        <f t="shared" si="85"/>
        <v>0</v>
      </c>
      <c r="AX60" s="64">
        <f t="shared" si="86"/>
        <v>0</v>
      </c>
      <c r="AY60" s="64">
        <f t="shared" si="87"/>
        <v>0</v>
      </c>
      <c r="AZ60" s="32"/>
      <c r="BA60" s="239">
        <f t="shared" si="58"/>
        <v>0</v>
      </c>
      <c r="BC60" s="284"/>
      <c r="BD60" s="284"/>
      <c r="BE60" s="284"/>
      <c r="BF60" s="284"/>
      <c r="BG60" s="284"/>
      <c r="BH60" s="284"/>
      <c r="BI60" s="284"/>
      <c r="BJ60" s="284"/>
      <c r="BK60" s="284"/>
      <c r="BL60" s="284"/>
      <c r="BM60" s="284"/>
    </row>
    <row r="61" spans="1:66" s="65" customFormat="1" x14ac:dyDescent="0.35">
      <c r="A61" s="61"/>
      <c r="B61" s="45" t="s">
        <v>222</v>
      </c>
      <c r="C61" s="320" t="s">
        <v>223</v>
      </c>
      <c r="D61" s="322">
        <v>0.05</v>
      </c>
      <c r="E61" s="325">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323">
        <v>100</v>
      </c>
      <c r="R61" s="31"/>
      <c r="S61" s="324">
        <v>0</v>
      </c>
      <c r="T61" s="324">
        <f t="shared" ref="T61:X61" si="91">S61</f>
        <v>0</v>
      </c>
      <c r="U61" s="324">
        <f t="shared" si="91"/>
        <v>0</v>
      </c>
      <c r="V61" s="324">
        <f t="shared" si="91"/>
        <v>0</v>
      </c>
      <c r="W61" s="324">
        <f t="shared" si="91"/>
        <v>0</v>
      </c>
      <c r="X61" s="324">
        <f t="shared" si="91"/>
        <v>0</v>
      </c>
      <c r="Y61" s="324">
        <v>0</v>
      </c>
      <c r="Z61" s="324">
        <f t="shared" si="15"/>
        <v>0</v>
      </c>
      <c r="AA61" s="324">
        <f t="shared" si="16"/>
        <v>0</v>
      </c>
      <c r="AB61" s="324">
        <f t="shared" si="17"/>
        <v>0</v>
      </c>
      <c r="AC61" s="260">
        <f t="shared" si="54"/>
        <v>0</v>
      </c>
      <c r="AD61" s="64">
        <f t="shared" si="68"/>
        <v>0</v>
      </c>
      <c r="AE61" s="64">
        <f t="shared" si="69"/>
        <v>0</v>
      </c>
      <c r="AF61" s="64">
        <f t="shared" si="70"/>
        <v>0</v>
      </c>
      <c r="AG61" s="64">
        <f t="shared" si="71"/>
        <v>0</v>
      </c>
      <c r="AH61" s="64">
        <f t="shared" si="72"/>
        <v>0</v>
      </c>
      <c r="AI61" s="64">
        <f t="shared" si="73"/>
        <v>0</v>
      </c>
      <c r="AJ61" s="64">
        <f t="shared" si="74"/>
        <v>0</v>
      </c>
      <c r="AK61" s="64">
        <f t="shared" si="75"/>
        <v>0</v>
      </c>
      <c r="AL61" s="64">
        <f t="shared" si="76"/>
        <v>0</v>
      </c>
      <c r="AM61" s="64">
        <f t="shared" si="77"/>
        <v>0</v>
      </c>
      <c r="AN61" s="32"/>
      <c r="AO61" s="239">
        <f t="shared" si="56"/>
        <v>0</v>
      </c>
      <c r="AP61" s="238">
        <f t="shared" si="78"/>
        <v>0</v>
      </c>
      <c r="AQ61" s="64">
        <f t="shared" si="79"/>
        <v>0</v>
      </c>
      <c r="AR61" s="64">
        <f t="shared" si="80"/>
        <v>0</v>
      </c>
      <c r="AS61" s="64">
        <f t="shared" si="81"/>
        <v>0</v>
      </c>
      <c r="AT61" s="64">
        <f t="shared" si="82"/>
        <v>0</v>
      </c>
      <c r="AU61" s="64">
        <f t="shared" si="83"/>
        <v>0</v>
      </c>
      <c r="AV61" s="64">
        <f t="shared" si="84"/>
        <v>0</v>
      </c>
      <c r="AW61" s="64">
        <f t="shared" si="85"/>
        <v>0</v>
      </c>
      <c r="AX61" s="64">
        <f t="shared" si="86"/>
        <v>0</v>
      </c>
      <c r="AY61" s="64">
        <f t="shared" si="87"/>
        <v>0</v>
      </c>
      <c r="AZ61" s="32"/>
      <c r="BA61" s="239">
        <f t="shared" si="58"/>
        <v>0</v>
      </c>
      <c r="BC61" s="284"/>
      <c r="BD61" s="284"/>
      <c r="BE61" s="284"/>
      <c r="BF61" s="284"/>
      <c r="BG61" s="284"/>
      <c r="BH61" s="284"/>
      <c r="BI61" s="284"/>
      <c r="BJ61" s="284"/>
      <c r="BK61" s="284"/>
      <c r="BL61" s="284"/>
      <c r="BM61" s="284"/>
    </row>
    <row r="62" spans="1:66" s="65" customFormat="1" x14ac:dyDescent="0.35">
      <c r="A62" s="61"/>
      <c r="B62" s="45" t="s">
        <v>222</v>
      </c>
      <c r="C62" s="320" t="s">
        <v>223</v>
      </c>
      <c r="D62" s="322">
        <v>0.05</v>
      </c>
      <c r="E62" s="325">
        <f>VLOOKUP(C62,Doktorandstege!A1:B5, 2, FALSE)</f>
        <v>0</v>
      </c>
      <c r="F62" s="31"/>
      <c r="G62" s="31">
        <f t="shared" si="45"/>
        <v>0</v>
      </c>
      <c r="H62" s="31">
        <f t="shared" si="59"/>
        <v>0</v>
      </c>
      <c r="I62" s="31">
        <f t="shared" si="60"/>
        <v>0</v>
      </c>
      <c r="J62" s="31">
        <f t="shared" si="61"/>
        <v>0</v>
      </c>
      <c r="K62" s="31">
        <f t="shared" si="62"/>
        <v>0</v>
      </c>
      <c r="L62" s="31">
        <f t="shared" si="63"/>
        <v>0</v>
      </c>
      <c r="M62" s="31">
        <f t="shared" si="64"/>
        <v>0</v>
      </c>
      <c r="N62" s="31">
        <f t="shared" si="65"/>
        <v>0</v>
      </c>
      <c r="O62" s="31">
        <f t="shared" si="66"/>
        <v>0</v>
      </c>
      <c r="P62" s="31"/>
      <c r="Q62" s="323">
        <v>100</v>
      </c>
      <c r="R62" s="31"/>
      <c r="S62" s="324">
        <v>0</v>
      </c>
      <c r="T62" s="324">
        <f t="shared" ref="T62:X62" si="92">S62</f>
        <v>0</v>
      </c>
      <c r="U62" s="324">
        <f t="shared" si="92"/>
        <v>0</v>
      </c>
      <c r="V62" s="324">
        <f t="shared" si="92"/>
        <v>0</v>
      </c>
      <c r="W62" s="324">
        <f t="shared" si="92"/>
        <v>0</v>
      </c>
      <c r="X62" s="324">
        <f t="shared" si="92"/>
        <v>0</v>
      </c>
      <c r="Y62" s="324">
        <v>0</v>
      </c>
      <c r="Z62" s="324">
        <f t="shared" si="15"/>
        <v>0</v>
      </c>
      <c r="AA62" s="324">
        <f t="shared" si="16"/>
        <v>0</v>
      </c>
      <c r="AB62" s="324">
        <f t="shared" si="17"/>
        <v>0</v>
      </c>
      <c r="AC62" s="260">
        <f t="shared" si="54"/>
        <v>0</v>
      </c>
      <c r="AD62" s="64">
        <f t="shared" si="68"/>
        <v>0</v>
      </c>
      <c r="AE62" s="64">
        <f t="shared" si="69"/>
        <v>0</v>
      </c>
      <c r="AF62" s="64">
        <f t="shared" si="70"/>
        <v>0</v>
      </c>
      <c r="AG62" s="64">
        <f t="shared" si="71"/>
        <v>0</v>
      </c>
      <c r="AH62" s="64">
        <f t="shared" si="72"/>
        <v>0</v>
      </c>
      <c r="AI62" s="64">
        <f t="shared" si="73"/>
        <v>0</v>
      </c>
      <c r="AJ62" s="64">
        <f t="shared" si="74"/>
        <v>0</v>
      </c>
      <c r="AK62" s="64">
        <f t="shared" si="75"/>
        <v>0</v>
      </c>
      <c r="AL62" s="64">
        <f t="shared" si="76"/>
        <v>0</v>
      </c>
      <c r="AM62" s="64">
        <f t="shared" si="77"/>
        <v>0</v>
      </c>
      <c r="AN62" s="32"/>
      <c r="AO62" s="239">
        <f t="shared" si="56"/>
        <v>0</v>
      </c>
      <c r="AP62" s="238">
        <f t="shared" si="78"/>
        <v>0</v>
      </c>
      <c r="AQ62" s="64">
        <f t="shared" si="79"/>
        <v>0</v>
      </c>
      <c r="AR62" s="64">
        <f t="shared" si="80"/>
        <v>0</v>
      </c>
      <c r="AS62" s="64">
        <f t="shared" si="81"/>
        <v>0</v>
      </c>
      <c r="AT62" s="64">
        <f t="shared" si="82"/>
        <v>0</v>
      </c>
      <c r="AU62" s="64">
        <f t="shared" si="83"/>
        <v>0</v>
      </c>
      <c r="AV62" s="64">
        <f t="shared" si="84"/>
        <v>0</v>
      </c>
      <c r="AW62" s="64">
        <f t="shared" si="85"/>
        <v>0</v>
      </c>
      <c r="AX62" s="64">
        <f t="shared" si="86"/>
        <v>0</v>
      </c>
      <c r="AY62" s="64">
        <f t="shared" si="87"/>
        <v>0</v>
      </c>
      <c r="AZ62" s="32"/>
      <c r="BA62" s="239">
        <f t="shared" si="58"/>
        <v>0</v>
      </c>
      <c r="BC62" s="284"/>
      <c r="BD62" s="284"/>
      <c r="BE62" s="284"/>
      <c r="BF62" s="284"/>
      <c r="BG62" s="284"/>
      <c r="BH62" s="284"/>
      <c r="BI62" s="284"/>
      <c r="BJ62" s="284"/>
      <c r="BK62" s="284"/>
      <c r="BL62" s="284"/>
      <c r="BM62" s="284"/>
      <c r="BN62" s="284"/>
    </row>
    <row r="63" spans="1:66" s="65" customFormat="1" x14ac:dyDescent="0.35">
      <c r="A63" s="61"/>
      <c r="B63" s="45" t="s">
        <v>222</v>
      </c>
      <c r="C63" s="320" t="s">
        <v>223</v>
      </c>
      <c r="D63" s="322">
        <v>0.05</v>
      </c>
      <c r="E63" s="325">
        <f>VLOOKUP(C63,Doktorandstege!A1:B5, 2, FALSE)</f>
        <v>0</v>
      </c>
      <c r="F63" s="31"/>
      <c r="G63" s="31">
        <f t="shared" si="45"/>
        <v>0</v>
      </c>
      <c r="H63" s="31">
        <f t="shared" si="59"/>
        <v>0</v>
      </c>
      <c r="I63" s="31">
        <f t="shared" si="60"/>
        <v>0</v>
      </c>
      <c r="J63" s="31">
        <f t="shared" si="61"/>
        <v>0</v>
      </c>
      <c r="K63" s="31">
        <f t="shared" si="62"/>
        <v>0</v>
      </c>
      <c r="L63" s="31">
        <f t="shared" si="63"/>
        <v>0</v>
      </c>
      <c r="M63" s="31">
        <f t="shared" si="64"/>
        <v>0</v>
      </c>
      <c r="N63" s="31">
        <f t="shared" si="65"/>
        <v>0</v>
      </c>
      <c r="O63" s="31">
        <f t="shared" si="66"/>
        <v>0</v>
      </c>
      <c r="P63" s="31"/>
      <c r="Q63" s="323">
        <v>100</v>
      </c>
      <c r="R63" s="31"/>
      <c r="S63" s="324">
        <v>0</v>
      </c>
      <c r="T63" s="324">
        <f t="shared" ref="T63:X63" si="93">S63</f>
        <v>0</v>
      </c>
      <c r="U63" s="324">
        <f t="shared" si="93"/>
        <v>0</v>
      </c>
      <c r="V63" s="324">
        <f t="shared" si="93"/>
        <v>0</v>
      </c>
      <c r="W63" s="324">
        <f t="shared" si="93"/>
        <v>0</v>
      </c>
      <c r="X63" s="324">
        <f t="shared" si="93"/>
        <v>0</v>
      </c>
      <c r="Y63" s="324">
        <v>0</v>
      </c>
      <c r="Z63" s="324">
        <f t="shared" si="15"/>
        <v>0</v>
      </c>
      <c r="AA63" s="324">
        <f t="shared" si="16"/>
        <v>0</v>
      </c>
      <c r="AB63" s="324">
        <f t="shared" si="17"/>
        <v>0</v>
      </c>
      <c r="AC63" s="260">
        <f t="shared" si="54"/>
        <v>0</v>
      </c>
      <c r="AD63" s="241">
        <f t="shared" si="68"/>
        <v>0</v>
      </c>
      <c r="AE63" s="241">
        <f t="shared" si="69"/>
        <v>0</v>
      </c>
      <c r="AF63" s="241">
        <f t="shared" si="70"/>
        <v>0</v>
      </c>
      <c r="AG63" s="241">
        <f t="shared" si="71"/>
        <v>0</v>
      </c>
      <c r="AH63" s="241">
        <f t="shared" si="72"/>
        <v>0</v>
      </c>
      <c r="AI63" s="241">
        <f t="shared" si="73"/>
        <v>0</v>
      </c>
      <c r="AJ63" s="241">
        <f t="shared" si="74"/>
        <v>0</v>
      </c>
      <c r="AK63" s="241">
        <f t="shared" si="75"/>
        <v>0</v>
      </c>
      <c r="AL63" s="241">
        <f t="shared" si="76"/>
        <v>0</v>
      </c>
      <c r="AM63" s="241">
        <f t="shared" si="77"/>
        <v>0</v>
      </c>
      <c r="AN63" s="242"/>
      <c r="AO63" s="243">
        <f t="shared" si="56"/>
        <v>0</v>
      </c>
      <c r="AP63" s="240">
        <f t="shared" si="78"/>
        <v>0</v>
      </c>
      <c r="AQ63" s="241">
        <f t="shared" si="79"/>
        <v>0</v>
      </c>
      <c r="AR63" s="241">
        <f t="shared" si="80"/>
        <v>0</v>
      </c>
      <c r="AS63" s="241">
        <f t="shared" si="81"/>
        <v>0</v>
      </c>
      <c r="AT63" s="241">
        <f t="shared" si="82"/>
        <v>0</v>
      </c>
      <c r="AU63" s="241">
        <f t="shared" si="83"/>
        <v>0</v>
      </c>
      <c r="AV63" s="241">
        <f>L63*(1+$C$34)*12*Y63*$Q63/100</f>
        <v>0</v>
      </c>
      <c r="AW63" s="241">
        <f t="shared" si="85"/>
        <v>0</v>
      </c>
      <c r="AX63" s="241">
        <f t="shared" si="86"/>
        <v>0</v>
      </c>
      <c r="AY63" s="241">
        <f t="shared" si="87"/>
        <v>0</v>
      </c>
      <c r="AZ63" s="242"/>
      <c r="BA63" s="243">
        <f t="shared" si="58"/>
        <v>0</v>
      </c>
      <c r="BC63" s="284"/>
      <c r="BD63" s="284"/>
      <c r="BE63" s="284"/>
      <c r="BF63" s="284"/>
      <c r="BG63" s="284"/>
      <c r="BH63" s="284"/>
      <c r="BI63" s="284"/>
      <c r="BJ63" s="284"/>
      <c r="BK63" s="284"/>
      <c r="BL63" s="284"/>
      <c r="BM63" s="284"/>
      <c r="BN63" s="284"/>
    </row>
    <row r="64" spans="1:66" x14ac:dyDescent="0.35">
      <c r="BC64" s="292"/>
      <c r="BD64" s="292"/>
      <c r="BE64" s="292"/>
      <c r="BF64" s="292"/>
      <c r="BG64" s="292"/>
      <c r="BH64" s="292"/>
      <c r="BI64" s="292"/>
      <c r="BJ64" s="292"/>
      <c r="BK64" s="292"/>
      <c r="BL64" s="292"/>
      <c r="BM64" s="292"/>
      <c r="BN64" s="292"/>
    </row>
    <row r="65" spans="1:66" s="65" customFormat="1" ht="15.5" x14ac:dyDescent="0.35">
      <c r="A65" s="61"/>
      <c r="B65" s="49" t="s">
        <v>228</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c r="BC65" s="284"/>
      <c r="BD65" s="284"/>
      <c r="BE65" s="284"/>
      <c r="BF65" s="284"/>
      <c r="BG65" s="284"/>
      <c r="BH65" s="284"/>
      <c r="BI65" s="284"/>
      <c r="BJ65" s="284"/>
      <c r="BK65" s="284"/>
      <c r="BL65" s="284"/>
      <c r="BM65" s="284"/>
      <c r="BN65" s="284"/>
    </row>
    <row r="66" spans="1:66" s="65" customFormat="1" x14ac:dyDescent="0.35">
      <c r="A66" s="61"/>
      <c r="B66" s="16"/>
      <c r="C66" s="17"/>
      <c r="D66" s="16"/>
      <c r="E66" s="16"/>
      <c r="F66" s="16"/>
      <c r="G66" s="16"/>
      <c r="H66" s="16"/>
      <c r="I66" s="16"/>
      <c r="J66" s="16"/>
      <c r="K66" s="16"/>
      <c r="L66" s="16"/>
      <c r="M66" s="16"/>
      <c r="N66" s="16"/>
      <c r="O66" s="16"/>
      <c r="P66" s="51"/>
      <c r="R66" s="16"/>
      <c r="S66" s="21" t="s">
        <v>211</v>
      </c>
      <c r="T66" s="21" t="s">
        <v>212</v>
      </c>
      <c r="U66" s="21" t="s">
        <v>213</v>
      </c>
      <c r="V66" s="21" t="s">
        <v>214</v>
      </c>
      <c r="W66" s="21" t="s">
        <v>215</v>
      </c>
      <c r="X66" s="21" t="s">
        <v>216</v>
      </c>
      <c r="Y66" s="21" t="s">
        <v>206</v>
      </c>
      <c r="Z66" s="21" t="s">
        <v>207</v>
      </c>
      <c r="AA66" s="21" t="s">
        <v>208</v>
      </c>
      <c r="AB66" s="21" t="s">
        <v>209</v>
      </c>
      <c r="AC66" s="21" t="s">
        <v>229</v>
      </c>
      <c r="AD66" s="16"/>
      <c r="AE66" s="16"/>
      <c r="AF66" s="16"/>
      <c r="AG66" s="16"/>
      <c r="AH66" s="16"/>
      <c r="AI66" s="16"/>
      <c r="AJ66" s="16"/>
      <c r="AK66" s="16"/>
      <c r="AL66" s="16"/>
      <c r="AM66" s="16"/>
      <c r="AN66" s="16"/>
      <c r="BC66" s="284"/>
      <c r="BD66" s="284"/>
      <c r="BE66" s="284"/>
      <c r="BF66" s="284"/>
      <c r="BG66" s="284"/>
      <c r="BH66" s="284"/>
      <c r="BI66" s="284"/>
      <c r="BJ66" s="284"/>
      <c r="BK66" s="284"/>
      <c r="BL66" s="284"/>
      <c r="BM66" s="284"/>
      <c r="BN66" s="284"/>
    </row>
    <row r="67" spans="1:66" x14ac:dyDescent="0.35">
      <c r="B67" s="386" t="s">
        <v>4269</v>
      </c>
      <c r="C67" s="354"/>
      <c r="D67" s="235"/>
      <c r="E67"/>
      <c r="P67" s="326"/>
      <c r="R67" s="249"/>
      <c r="S67" s="327">
        <f t="shared" ref="S67:AB67" si="94">SUM(AP48:AP55)</f>
        <v>0</v>
      </c>
      <c r="T67" s="327">
        <f t="shared" si="94"/>
        <v>0</v>
      </c>
      <c r="U67" s="327">
        <f t="shared" si="94"/>
        <v>0</v>
      </c>
      <c r="V67" s="327">
        <f t="shared" si="94"/>
        <v>0</v>
      </c>
      <c r="W67" s="327">
        <f t="shared" si="94"/>
        <v>0</v>
      </c>
      <c r="X67" s="327">
        <f t="shared" si="94"/>
        <v>0</v>
      </c>
      <c r="Y67" s="327">
        <f t="shared" si="94"/>
        <v>0</v>
      </c>
      <c r="Z67" s="327">
        <f t="shared" si="94"/>
        <v>0</v>
      </c>
      <c r="AA67" s="327">
        <f t="shared" si="94"/>
        <v>0</v>
      </c>
      <c r="AB67" s="327">
        <f t="shared" si="94"/>
        <v>0</v>
      </c>
      <c r="AC67" s="131">
        <f t="shared" ref="AC67:AC91" si="95">SUM(S67:AB67)</f>
        <v>0</v>
      </c>
      <c r="AD67" s="79"/>
      <c r="AE67" s="79"/>
      <c r="AF67" s="79"/>
      <c r="AG67" s="79"/>
      <c r="AH67" s="79"/>
      <c r="AI67" s="79"/>
      <c r="AJ67" s="79"/>
      <c r="AK67" s="79"/>
      <c r="AL67" s="79"/>
      <c r="AM67" s="79"/>
      <c r="AN67" s="79"/>
      <c r="AO67" s="77"/>
      <c r="BC67" s="293"/>
      <c r="BD67" s="292"/>
      <c r="BE67" s="292"/>
      <c r="BF67" s="292"/>
      <c r="BG67" s="292"/>
      <c r="BH67" s="292"/>
      <c r="BI67" s="292"/>
      <c r="BJ67" s="292"/>
      <c r="BK67" s="292"/>
      <c r="BL67" s="292"/>
      <c r="BM67" s="292"/>
      <c r="BN67" s="292"/>
    </row>
    <row r="68" spans="1:66" hidden="1" outlineLevel="1" x14ac:dyDescent="0.35">
      <c r="B68" s="353" t="s">
        <v>230</v>
      </c>
      <c r="C68" s="354"/>
      <c r="D68" s="234"/>
      <c r="E68"/>
      <c r="R68" s="249"/>
      <c r="S68" s="133">
        <f t="shared" ref="S68:AB68" si="96">SUM(AD48:AD55)</f>
        <v>0</v>
      </c>
      <c r="T68" s="133">
        <f t="shared" si="96"/>
        <v>0</v>
      </c>
      <c r="U68" s="133">
        <f t="shared" si="96"/>
        <v>0</v>
      </c>
      <c r="V68" s="133">
        <f t="shared" si="96"/>
        <v>0</v>
      </c>
      <c r="W68" s="133">
        <f t="shared" si="96"/>
        <v>0</v>
      </c>
      <c r="X68" s="133">
        <f t="shared" si="96"/>
        <v>0</v>
      </c>
      <c r="Y68" s="133">
        <f t="shared" si="96"/>
        <v>0</v>
      </c>
      <c r="Z68" s="133">
        <f t="shared" si="96"/>
        <v>0</v>
      </c>
      <c r="AA68" s="133">
        <f t="shared" si="96"/>
        <v>0</v>
      </c>
      <c r="AB68" s="133">
        <f t="shared" si="96"/>
        <v>0</v>
      </c>
      <c r="AC68" s="261">
        <f t="shared" si="95"/>
        <v>0</v>
      </c>
      <c r="AD68" s="79"/>
      <c r="AE68" s="79"/>
      <c r="AF68" s="79"/>
      <c r="AG68" s="79"/>
      <c r="AH68" s="79"/>
      <c r="AI68" s="79"/>
      <c r="AJ68" s="79"/>
      <c r="AK68" s="79"/>
      <c r="AL68" s="79"/>
      <c r="AM68" s="79"/>
      <c r="AN68" s="79"/>
      <c r="AO68" s="77"/>
      <c r="BC68" s="293"/>
      <c r="BD68" s="292"/>
      <c r="BE68" s="292"/>
      <c r="BF68" s="292"/>
      <c r="BG68" s="292"/>
      <c r="BH68" s="292"/>
      <c r="BI68" s="292"/>
      <c r="BJ68" s="292"/>
      <c r="BK68" s="292"/>
      <c r="BL68" s="292"/>
      <c r="BM68" s="292"/>
      <c r="BN68" s="292"/>
    </row>
    <row r="69" spans="1:66" hidden="1" outlineLevel="1" x14ac:dyDescent="0.35">
      <c r="B69" s="353" t="s">
        <v>231</v>
      </c>
      <c r="C69" s="354"/>
      <c r="D69" s="132"/>
      <c r="E69" s="253"/>
      <c r="F69" s="254"/>
      <c r="G69" s="254"/>
      <c r="H69" s="254"/>
      <c r="I69" s="254"/>
      <c r="J69" s="254"/>
      <c r="K69" s="254"/>
      <c r="L69" s="254"/>
      <c r="M69" s="254"/>
      <c r="N69" s="254"/>
      <c r="O69" s="254"/>
      <c r="P69" s="254"/>
      <c r="R69" s="250"/>
      <c r="S69" s="133">
        <f>S68/(1+$C$33)</f>
        <v>0</v>
      </c>
      <c r="T69" s="133">
        <f t="shared" ref="T69:AB69" si="97">T68/(1+$C$33)</f>
        <v>0</v>
      </c>
      <c r="U69" s="133">
        <f t="shared" si="97"/>
        <v>0</v>
      </c>
      <c r="V69" s="133">
        <f t="shared" si="97"/>
        <v>0</v>
      </c>
      <c r="W69" s="133">
        <f t="shared" si="97"/>
        <v>0</v>
      </c>
      <c r="X69" s="133">
        <f t="shared" si="97"/>
        <v>0</v>
      </c>
      <c r="Y69" s="133">
        <f t="shared" si="97"/>
        <v>0</v>
      </c>
      <c r="Z69" s="133">
        <f t="shared" si="97"/>
        <v>0</v>
      </c>
      <c r="AA69" s="133">
        <f t="shared" si="97"/>
        <v>0</v>
      </c>
      <c r="AB69" s="133">
        <f t="shared" si="97"/>
        <v>0</v>
      </c>
      <c r="AC69" s="261">
        <f t="shared" si="95"/>
        <v>0</v>
      </c>
      <c r="AD69" s="79"/>
      <c r="AE69" s="257"/>
      <c r="AF69" s="79"/>
      <c r="AG69" s="79"/>
      <c r="AH69" s="79"/>
      <c r="AI69" s="79"/>
      <c r="AJ69" s="79"/>
      <c r="AK69" s="79"/>
      <c r="AL69" s="79"/>
      <c r="AM69" s="79"/>
      <c r="AN69" s="79"/>
      <c r="AO69" s="77"/>
      <c r="BC69" s="293"/>
      <c r="BD69" s="292"/>
      <c r="BE69" s="292"/>
      <c r="BF69" s="292"/>
      <c r="BG69" s="292"/>
      <c r="BH69" s="292"/>
      <c r="BI69" s="292"/>
      <c r="BJ69" s="292"/>
      <c r="BK69" s="292"/>
      <c r="BL69" s="292"/>
      <c r="BM69" s="292"/>
      <c r="BN69" s="292"/>
    </row>
    <row r="70" spans="1:66" hidden="1" outlineLevel="1" x14ac:dyDescent="0.35">
      <c r="B70" s="353" t="s">
        <v>232</v>
      </c>
      <c r="C70" s="354"/>
      <c r="D70" s="234"/>
      <c r="E70" s="253"/>
      <c r="F70" s="254"/>
      <c r="G70" s="254"/>
      <c r="H70" s="254"/>
      <c r="I70" s="254"/>
      <c r="J70" s="254"/>
      <c r="K70" s="254"/>
      <c r="L70" s="254"/>
      <c r="M70" s="254"/>
      <c r="N70" s="254"/>
      <c r="O70" s="254"/>
      <c r="P70" s="254"/>
      <c r="R70" s="250"/>
      <c r="S70" s="133">
        <f>S69*$C$34</f>
        <v>0</v>
      </c>
      <c r="T70" s="133">
        <f t="shared" ref="T70:AB70" si="98">T69*$C$34</f>
        <v>0</v>
      </c>
      <c r="U70" s="133">
        <f t="shared" si="98"/>
        <v>0</v>
      </c>
      <c r="V70" s="133">
        <f t="shared" si="98"/>
        <v>0</v>
      </c>
      <c r="W70" s="133">
        <f t="shared" si="98"/>
        <v>0</v>
      </c>
      <c r="X70" s="133">
        <f t="shared" si="98"/>
        <v>0</v>
      </c>
      <c r="Y70" s="133">
        <f t="shared" si="98"/>
        <v>0</v>
      </c>
      <c r="Z70" s="133">
        <f t="shared" si="98"/>
        <v>0</v>
      </c>
      <c r="AA70" s="133">
        <f t="shared" si="98"/>
        <v>0</v>
      </c>
      <c r="AB70" s="133">
        <f t="shared" si="98"/>
        <v>0</v>
      </c>
      <c r="AC70" s="261">
        <f t="shared" si="95"/>
        <v>0</v>
      </c>
      <c r="AD70" s="79"/>
      <c r="AE70" s="257"/>
      <c r="AF70" s="79"/>
      <c r="AG70" s="79"/>
      <c r="AH70" s="79"/>
      <c r="AI70" s="79"/>
      <c r="AJ70" s="79"/>
      <c r="AK70" s="79"/>
      <c r="AL70" s="79"/>
      <c r="AM70" s="79"/>
      <c r="AN70" s="79"/>
      <c r="AO70" s="77"/>
      <c r="BC70" s="293"/>
      <c r="BD70" s="292"/>
      <c r="BE70" s="292"/>
      <c r="BF70" s="292"/>
      <c r="BG70" s="292"/>
      <c r="BH70" s="292"/>
      <c r="BI70" s="292"/>
      <c r="BJ70" s="292"/>
      <c r="BK70" s="292"/>
      <c r="BL70" s="292"/>
      <c r="BM70" s="292"/>
      <c r="BN70" s="292"/>
    </row>
    <row r="71" spans="1:66" hidden="1" outlineLevel="1" x14ac:dyDescent="0.35">
      <c r="B71" s="353" t="s">
        <v>233</v>
      </c>
      <c r="C71" s="354"/>
      <c r="D71" s="234"/>
      <c r="E71" s="253"/>
      <c r="F71" s="254"/>
      <c r="G71" s="254"/>
      <c r="H71" s="254"/>
      <c r="I71" s="254"/>
      <c r="J71" s="254"/>
      <c r="K71" s="254"/>
      <c r="L71" s="254"/>
      <c r="M71" s="254"/>
      <c r="N71" s="254"/>
      <c r="O71" s="254"/>
      <c r="P71" s="254"/>
      <c r="R71" s="250"/>
      <c r="S71" s="133">
        <f>S69*$C$33</f>
        <v>0</v>
      </c>
      <c r="T71" s="133">
        <f t="shared" ref="T71:AB71" si="99">T69*$C$33</f>
        <v>0</v>
      </c>
      <c r="U71" s="133">
        <f t="shared" si="99"/>
        <v>0</v>
      </c>
      <c r="V71" s="133">
        <f t="shared" si="99"/>
        <v>0</v>
      </c>
      <c r="W71" s="133">
        <f t="shared" si="99"/>
        <v>0</v>
      </c>
      <c r="X71" s="133">
        <f t="shared" si="99"/>
        <v>0</v>
      </c>
      <c r="Y71" s="133">
        <f t="shared" si="99"/>
        <v>0</v>
      </c>
      <c r="Z71" s="133">
        <f t="shared" si="99"/>
        <v>0</v>
      </c>
      <c r="AA71" s="133">
        <f t="shared" si="99"/>
        <v>0</v>
      </c>
      <c r="AB71" s="133">
        <f t="shared" si="99"/>
        <v>0</v>
      </c>
      <c r="AC71" s="261">
        <f t="shared" si="95"/>
        <v>0</v>
      </c>
      <c r="AD71" s="79"/>
      <c r="AE71" s="79"/>
      <c r="AF71" s="79"/>
      <c r="AG71" s="79"/>
      <c r="AH71" s="79"/>
      <c r="AI71" s="79"/>
      <c r="AJ71" s="79"/>
      <c r="AK71" s="79"/>
      <c r="AL71" s="79"/>
      <c r="AM71" s="79"/>
      <c r="AN71" s="79"/>
      <c r="AO71" s="77"/>
      <c r="BC71" s="293"/>
      <c r="BD71" s="292"/>
      <c r="BE71" s="292"/>
      <c r="BF71" s="292"/>
      <c r="BG71" s="292"/>
      <c r="BH71" s="292"/>
      <c r="BI71" s="292"/>
      <c r="BJ71" s="292"/>
      <c r="BK71" s="292"/>
      <c r="BL71" s="292"/>
      <c r="BM71" s="292"/>
      <c r="BN71" s="292"/>
    </row>
    <row r="72" spans="1:66" collapsed="1" x14ac:dyDescent="0.35">
      <c r="B72" s="355" t="s">
        <v>234</v>
      </c>
      <c r="C72" s="354"/>
      <c r="D72" s="235"/>
      <c r="E72"/>
      <c r="P72" s="326"/>
      <c r="R72" s="251"/>
      <c r="S72" s="327">
        <f t="shared" ref="S72:AB72" si="100">SUM(AP56:AP63)</f>
        <v>0</v>
      </c>
      <c r="T72" s="327">
        <f t="shared" si="100"/>
        <v>0</v>
      </c>
      <c r="U72" s="327">
        <f t="shared" si="100"/>
        <v>0</v>
      </c>
      <c r="V72" s="327">
        <f t="shared" si="100"/>
        <v>0</v>
      </c>
      <c r="W72" s="327">
        <f t="shared" si="100"/>
        <v>0</v>
      </c>
      <c r="X72" s="327">
        <f t="shared" si="100"/>
        <v>0</v>
      </c>
      <c r="Y72" s="327">
        <f t="shared" si="100"/>
        <v>0</v>
      </c>
      <c r="Z72" s="327">
        <f t="shared" si="100"/>
        <v>0</v>
      </c>
      <c r="AA72" s="327">
        <f t="shared" si="100"/>
        <v>0</v>
      </c>
      <c r="AB72" s="327">
        <f t="shared" si="100"/>
        <v>0</v>
      </c>
      <c r="AC72" s="131">
        <f t="shared" si="95"/>
        <v>0</v>
      </c>
      <c r="AD72" s="360"/>
      <c r="AE72" s="360"/>
      <c r="AF72" s="360"/>
      <c r="AG72" s="360"/>
      <c r="AH72" s="360"/>
      <c r="AI72" s="360"/>
      <c r="AJ72" s="360"/>
      <c r="AK72" s="360"/>
      <c r="AL72" s="360"/>
      <c r="AM72" s="360"/>
      <c r="AN72" s="360"/>
      <c r="BC72" s="293"/>
      <c r="BD72" s="292"/>
      <c r="BE72" s="292"/>
      <c r="BF72" s="292"/>
      <c r="BG72" s="292"/>
      <c r="BH72" s="292"/>
      <c r="BI72" s="292"/>
      <c r="BJ72" s="292"/>
      <c r="BK72" s="292"/>
      <c r="BL72" s="292"/>
      <c r="BM72" s="292"/>
      <c r="BN72" s="292"/>
    </row>
    <row r="73" spans="1:66" hidden="1" outlineLevel="1" x14ac:dyDescent="0.35">
      <c r="B73" s="353" t="s">
        <v>235</v>
      </c>
      <c r="C73" s="354"/>
      <c r="D73" s="234"/>
      <c r="E73"/>
      <c r="P73" s="254"/>
      <c r="R73" s="249"/>
      <c r="S73" s="133">
        <f t="shared" ref="S73:AB73" si="101">SUM(AD56:AD63)</f>
        <v>0</v>
      </c>
      <c r="T73" s="133">
        <f t="shared" si="101"/>
        <v>0</v>
      </c>
      <c r="U73" s="133">
        <f t="shared" si="101"/>
        <v>0</v>
      </c>
      <c r="V73" s="133">
        <f t="shared" si="101"/>
        <v>0</v>
      </c>
      <c r="W73" s="133">
        <f t="shared" si="101"/>
        <v>0</v>
      </c>
      <c r="X73" s="133">
        <f t="shared" si="101"/>
        <v>0</v>
      </c>
      <c r="Y73" s="133">
        <f t="shared" si="101"/>
        <v>0</v>
      </c>
      <c r="Z73" s="133">
        <f t="shared" si="101"/>
        <v>0</v>
      </c>
      <c r="AA73" s="133">
        <f t="shared" si="101"/>
        <v>0</v>
      </c>
      <c r="AB73" s="133">
        <f t="shared" si="101"/>
        <v>0</v>
      </c>
      <c r="AC73" s="261">
        <f t="shared" si="95"/>
        <v>0</v>
      </c>
      <c r="AD73" s="79"/>
      <c r="AE73" s="79"/>
      <c r="AF73" s="79"/>
      <c r="AG73" s="79"/>
      <c r="AH73" s="79"/>
      <c r="AI73" s="79"/>
      <c r="AJ73" s="79"/>
      <c r="AK73" s="79"/>
      <c r="AL73" s="79"/>
      <c r="AM73" s="79"/>
      <c r="AN73" s="79"/>
      <c r="BC73" s="293"/>
      <c r="BD73" s="292"/>
      <c r="BE73" s="292"/>
      <c r="BF73" s="292"/>
      <c r="BG73" s="292"/>
      <c r="BH73" s="292"/>
      <c r="BI73" s="292"/>
      <c r="BJ73" s="292"/>
      <c r="BK73" s="292"/>
      <c r="BL73" s="292"/>
      <c r="BM73" s="292"/>
      <c r="BN73" s="292"/>
    </row>
    <row r="74" spans="1:66" hidden="1" outlineLevel="1" x14ac:dyDescent="0.35">
      <c r="B74" s="353" t="s">
        <v>236</v>
      </c>
      <c r="C74" s="354"/>
      <c r="D74" s="132"/>
      <c r="E74" s="253"/>
      <c r="F74" s="254"/>
      <c r="G74" s="254"/>
      <c r="H74" s="254"/>
      <c r="I74" s="254"/>
      <c r="J74" s="254"/>
      <c r="K74" s="254"/>
      <c r="L74" s="254"/>
      <c r="M74" s="254"/>
      <c r="N74" s="254"/>
      <c r="O74" s="254"/>
      <c r="R74" s="250"/>
      <c r="S74" s="133">
        <f>S73/(1+$C$33)</f>
        <v>0</v>
      </c>
      <c r="T74" s="133">
        <f t="shared" ref="T74:U74" si="102">T73/(1+$C$33)</f>
        <v>0</v>
      </c>
      <c r="U74" s="133">
        <f t="shared" si="102"/>
        <v>0</v>
      </c>
      <c r="V74" s="133">
        <f t="shared" ref="V74" si="103">V73/(1+$C$33)</f>
        <v>0</v>
      </c>
      <c r="W74" s="133">
        <f t="shared" ref="W74" si="104">W73/(1+$C$33)</f>
        <v>0</v>
      </c>
      <c r="X74" s="133">
        <f t="shared" ref="X74" si="105">X73/(1+$C$33)</f>
        <v>0</v>
      </c>
      <c r="Y74" s="133">
        <f t="shared" ref="Y74" si="106">Y73/(1+$C$33)</f>
        <v>0</v>
      </c>
      <c r="Z74" s="133">
        <f t="shared" ref="Z74" si="107">Z73/(1+$C$33)</f>
        <v>0</v>
      </c>
      <c r="AA74" s="133">
        <f t="shared" ref="AA74" si="108">AA73/(1+$C$33)</f>
        <v>0</v>
      </c>
      <c r="AB74" s="133">
        <f t="shared" ref="AB74" si="109">AB73/(1+$C$33)</f>
        <v>0</v>
      </c>
      <c r="AC74" s="261">
        <f t="shared" si="95"/>
        <v>0</v>
      </c>
      <c r="AD74" s="79"/>
      <c r="AE74" s="257">
        <f>AC73/1.606</f>
        <v>0</v>
      </c>
      <c r="AF74" s="79"/>
      <c r="AG74" s="79"/>
      <c r="AH74" s="79"/>
      <c r="AI74" s="79"/>
      <c r="AJ74" s="79"/>
      <c r="AK74" s="79"/>
      <c r="AL74" s="79"/>
      <c r="AM74" s="79"/>
      <c r="AN74" s="79"/>
      <c r="BC74" s="293"/>
      <c r="BD74" s="292"/>
      <c r="BE74" s="292"/>
      <c r="BF74" s="292"/>
      <c r="BG74" s="292"/>
      <c r="BH74" s="292"/>
      <c r="BI74" s="292"/>
      <c r="BJ74" s="292"/>
      <c r="BK74" s="292"/>
      <c r="BL74" s="292"/>
      <c r="BM74" s="292"/>
      <c r="BN74" s="292"/>
    </row>
    <row r="75" spans="1:66" hidden="1" outlineLevel="1" x14ac:dyDescent="0.35">
      <c r="B75" s="353" t="s">
        <v>237</v>
      </c>
      <c r="C75" s="354"/>
      <c r="D75" s="234"/>
      <c r="E75" s="253"/>
      <c r="F75" s="254"/>
      <c r="G75" s="254"/>
      <c r="H75" s="254"/>
      <c r="I75" s="254"/>
      <c r="J75" s="254"/>
      <c r="K75" s="254"/>
      <c r="L75" s="254"/>
      <c r="M75" s="254"/>
      <c r="N75" s="254"/>
      <c r="O75" s="254"/>
      <c r="P75" s="254"/>
      <c r="R75" s="250"/>
      <c r="S75" s="133">
        <f>S74*$C$34</f>
        <v>0</v>
      </c>
      <c r="T75" s="133">
        <f t="shared" ref="T75" si="110">T74*$C$34</f>
        <v>0</v>
      </c>
      <c r="U75" s="133">
        <f>U74*$C$34</f>
        <v>0</v>
      </c>
      <c r="V75" s="133">
        <f t="shared" ref="V75:AB75" si="111">V74*$C$34</f>
        <v>0</v>
      </c>
      <c r="W75" s="133">
        <f t="shared" si="111"/>
        <v>0</v>
      </c>
      <c r="X75" s="133">
        <f t="shared" si="111"/>
        <v>0</v>
      </c>
      <c r="Y75" s="133">
        <f t="shared" si="111"/>
        <v>0</v>
      </c>
      <c r="Z75" s="133">
        <f t="shared" si="111"/>
        <v>0</v>
      </c>
      <c r="AA75" s="133">
        <f t="shared" si="111"/>
        <v>0</v>
      </c>
      <c r="AB75" s="133">
        <f t="shared" si="111"/>
        <v>0</v>
      </c>
      <c r="AC75" s="261">
        <f t="shared" si="95"/>
        <v>0</v>
      </c>
      <c r="AD75" s="79"/>
      <c r="AE75" s="79"/>
      <c r="AF75" s="79"/>
      <c r="AG75" s="79"/>
      <c r="AH75" s="79"/>
      <c r="AI75" s="79"/>
      <c r="AJ75" s="79"/>
      <c r="AK75" s="79"/>
      <c r="AL75" s="79"/>
      <c r="AM75" s="79"/>
      <c r="AN75" s="79"/>
      <c r="BC75" s="293"/>
      <c r="BD75" s="292"/>
      <c r="BE75" s="292"/>
      <c r="BF75" s="292"/>
      <c r="BG75" s="292"/>
      <c r="BH75" s="292"/>
      <c r="BI75" s="292"/>
      <c r="BJ75" s="292"/>
      <c r="BK75" s="292"/>
      <c r="BL75" s="292"/>
      <c r="BM75" s="292"/>
      <c r="BN75" s="292"/>
    </row>
    <row r="76" spans="1:66" hidden="1" outlineLevel="1" x14ac:dyDescent="0.35">
      <c r="B76" s="353" t="s">
        <v>238</v>
      </c>
      <c r="C76" s="354"/>
      <c r="D76" s="234"/>
      <c r="E76" s="253"/>
      <c r="F76" s="254"/>
      <c r="G76" s="254"/>
      <c r="H76" s="254"/>
      <c r="I76" s="254"/>
      <c r="J76" s="254"/>
      <c r="K76" s="254"/>
      <c r="L76" s="254"/>
      <c r="M76" s="254"/>
      <c r="N76" s="254"/>
      <c r="O76" s="254"/>
      <c r="P76" s="254"/>
      <c r="R76" s="250"/>
      <c r="S76" s="133">
        <f>S74*$C$33</f>
        <v>0</v>
      </c>
      <c r="T76" s="133">
        <f t="shared" ref="T76" si="112">T74*$C$33</f>
        <v>0</v>
      </c>
      <c r="U76" s="133">
        <f>U74*$C$33</f>
        <v>0</v>
      </c>
      <c r="V76" s="133">
        <f t="shared" ref="V76:AB76" si="113">V74*$C$33</f>
        <v>0</v>
      </c>
      <c r="W76" s="133">
        <f t="shared" si="113"/>
        <v>0</v>
      </c>
      <c r="X76" s="133">
        <f t="shared" si="113"/>
        <v>0</v>
      </c>
      <c r="Y76" s="133">
        <f t="shared" si="113"/>
        <v>0</v>
      </c>
      <c r="Z76" s="133">
        <f t="shared" si="113"/>
        <v>0</v>
      </c>
      <c r="AA76" s="133">
        <f t="shared" si="113"/>
        <v>0</v>
      </c>
      <c r="AB76" s="133">
        <f t="shared" si="113"/>
        <v>0</v>
      </c>
      <c r="AC76" s="261">
        <f t="shared" si="95"/>
        <v>0</v>
      </c>
      <c r="AD76" s="79"/>
      <c r="AE76" s="79"/>
      <c r="AF76" s="79"/>
      <c r="AG76" s="79"/>
      <c r="AH76" s="79"/>
      <c r="AI76" s="79"/>
      <c r="AJ76" s="79"/>
      <c r="AK76" s="79"/>
      <c r="AL76" s="79"/>
      <c r="AM76" s="79"/>
      <c r="AN76" s="79"/>
      <c r="BC76" s="293"/>
      <c r="BD76" s="292"/>
      <c r="BE76" s="292"/>
      <c r="BF76" s="292"/>
      <c r="BG76" s="292"/>
      <c r="BH76" s="292"/>
      <c r="BI76" s="292"/>
      <c r="BJ76" s="292"/>
      <c r="BK76" s="292"/>
      <c r="BL76" s="292"/>
      <c r="BM76" s="292"/>
      <c r="BN76" s="292"/>
    </row>
    <row r="77" spans="1:66" collapsed="1" x14ac:dyDescent="0.35">
      <c r="B77" s="355" t="s">
        <v>239</v>
      </c>
      <c r="C77" s="354"/>
      <c r="D77" s="235"/>
      <c r="E77"/>
      <c r="P77" s="326"/>
      <c r="R77" s="249"/>
      <c r="S77" s="46">
        <v>0</v>
      </c>
      <c r="T77" s="46">
        <v>0</v>
      </c>
      <c r="U77" s="46">
        <v>0</v>
      </c>
      <c r="V77" s="46">
        <v>0</v>
      </c>
      <c r="W77" s="46">
        <v>0</v>
      </c>
      <c r="X77" s="46">
        <v>0</v>
      </c>
      <c r="Y77" s="46">
        <v>0</v>
      </c>
      <c r="Z77" s="46">
        <v>0</v>
      </c>
      <c r="AA77" s="46">
        <v>0</v>
      </c>
      <c r="AB77" s="46">
        <v>0</v>
      </c>
      <c r="AC77" s="131">
        <f t="shared" si="95"/>
        <v>0</v>
      </c>
      <c r="AD77" s="360"/>
      <c r="AE77" s="360"/>
      <c r="AF77" s="360"/>
      <c r="AG77" s="360"/>
      <c r="AH77" s="360"/>
      <c r="AI77" s="360"/>
      <c r="AJ77" s="360"/>
      <c r="AK77" s="360"/>
      <c r="AL77" s="360"/>
      <c r="AM77" s="360"/>
      <c r="AN77" s="360"/>
      <c r="BC77" s="293"/>
      <c r="BD77" s="292"/>
      <c r="BE77" s="292"/>
      <c r="BF77" s="292"/>
      <c r="BG77" s="292"/>
      <c r="BH77" s="292"/>
      <c r="BI77" s="292"/>
      <c r="BJ77" s="292"/>
      <c r="BK77" s="292"/>
      <c r="BL77" s="292"/>
      <c r="BM77" s="292"/>
      <c r="BN77" s="292"/>
    </row>
    <row r="78" spans="1:66" hidden="1" outlineLevel="1" x14ac:dyDescent="0.35">
      <c r="B78" s="353" t="s">
        <v>240</v>
      </c>
      <c r="C78" s="354"/>
      <c r="D78" s="132"/>
      <c r="E78" s="253"/>
      <c r="F78" s="254"/>
      <c r="G78" s="254"/>
      <c r="H78" s="254"/>
      <c r="I78" s="254"/>
      <c r="J78" s="254"/>
      <c r="K78" s="254"/>
      <c r="L78" s="254"/>
      <c r="M78" s="254"/>
      <c r="N78" s="254"/>
      <c r="O78" s="254"/>
      <c r="P78" s="254"/>
      <c r="R78" s="250"/>
      <c r="S78" s="133">
        <f>S77/(1+$C$33)</f>
        <v>0</v>
      </c>
      <c r="T78" s="133">
        <f t="shared" ref="T78:AB78" si="114">T77/(1+$C$33)</f>
        <v>0</v>
      </c>
      <c r="U78" s="133">
        <f>U77/(1+$C$33)</f>
        <v>0</v>
      </c>
      <c r="V78" s="133">
        <f t="shared" si="114"/>
        <v>0</v>
      </c>
      <c r="W78" s="133">
        <f t="shared" si="114"/>
        <v>0</v>
      </c>
      <c r="X78" s="133">
        <f t="shared" si="114"/>
        <v>0</v>
      </c>
      <c r="Y78" s="133">
        <f t="shared" si="114"/>
        <v>0</v>
      </c>
      <c r="Z78" s="133">
        <f t="shared" si="114"/>
        <v>0</v>
      </c>
      <c r="AA78" s="133">
        <f t="shared" si="114"/>
        <v>0</v>
      </c>
      <c r="AB78" s="133">
        <f t="shared" si="114"/>
        <v>0</v>
      </c>
      <c r="AC78" s="261">
        <f t="shared" si="95"/>
        <v>0</v>
      </c>
      <c r="AD78" s="79"/>
      <c r="AE78" s="79"/>
      <c r="AF78" s="79"/>
      <c r="AG78" s="79"/>
      <c r="AH78" s="79"/>
      <c r="AI78" s="79"/>
      <c r="AJ78" s="79"/>
      <c r="AK78" s="79"/>
      <c r="AL78" s="79"/>
      <c r="AM78" s="79"/>
      <c r="AN78" s="79"/>
      <c r="BC78" s="293"/>
      <c r="BD78" s="292"/>
      <c r="BE78" s="292"/>
      <c r="BF78" s="292"/>
      <c r="BG78" s="292"/>
      <c r="BH78" s="292"/>
      <c r="BI78" s="292"/>
      <c r="BJ78" s="292"/>
      <c r="BK78" s="292"/>
      <c r="BL78" s="292"/>
      <c r="BM78" s="292"/>
      <c r="BN78" s="292"/>
    </row>
    <row r="79" spans="1:66" hidden="1" outlineLevel="1" x14ac:dyDescent="0.35">
      <c r="B79" s="353" t="s">
        <v>241</v>
      </c>
      <c r="C79" s="354"/>
      <c r="D79" s="234"/>
      <c r="E79" s="253"/>
      <c r="F79" s="254"/>
      <c r="G79" s="254"/>
      <c r="H79" s="254"/>
      <c r="I79" s="254"/>
      <c r="J79" s="254"/>
      <c r="K79" s="254"/>
      <c r="L79" s="254"/>
      <c r="M79" s="254"/>
      <c r="N79" s="254"/>
      <c r="O79" s="254"/>
      <c r="P79" s="254"/>
      <c r="R79" s="250"/>
      <c r="S79" s="133">
        <f>S78*(1+$C$34)</f>
        <v>0</v>
      </c>
      <c r="T79" s="133">
        <f t="shared" ref="T79:AA79" si="115">T78*(1+$C$34)</f>
        <v>0</v>
      </c>
      <c r="U79" s="133">
        <f t="shared" si="115"/>
        <v>0</v>
      </c>
      <c r="V79" s="133">
        <f t="shared" si="115"/>
        <v>0</v>
      </c>
      <c r="W79" s="133">
        <f t="shared" si="115"/>
        <v>0</v>
      </c>
      <c r="X79" s="133">
        <f t="shared" si="115"/>
        <v>0</v>
      </c>
      <c r="Y79" s="133">
        <f t="shared" si="115"/>
        <v>0</v>
      </c>
      <c r="Z79" s="133">
        <f t="shared" si="115"/>
        <v>0</v>
      </c>
      <c r="AA79" s="133">
        <f t="shared" si="115"/>
        <v>0</v>
      </c>
      <c r="AB79" s="133">
        <f>AB78*(1+$C$34)</f>
        <v>0</v>
      </c>
      <c r="AC79" s="261">
        <f t="shared" si="95"/>
        <v>0</v>
      </c>
      <c r="AD79" s="79"/>
      <c r="AE79" s="79"/>
      <c r="AF79" s="79"/>
      <c r="AG79" s="79"/>
      <c r="AH79" s="79"/>
      <c r="AI79" s="79"/>
      <c r="AJ79" s="79"/>
      <c r="AK79" s="79"/>
      <c r="AL79" s="79"/>
      <c r="AM79" s="79"/>
      <c r="AN79" s="79"/>
      <c r="BC79" s="293"/>
      <c r="BD79" s="292"/>
      <c r="BE79" s="292"/>
      <c r="BF79" s="292"/>
      <c r="BG79" s="292"/>
      <c r="BH79" s="292"/>
      <c r="BI79" s="292"/>
      <c r="BJ79" s="292"/>
      <c r="BK79" s="292"/>
      <c r="BL79" s="292"/>
      <c r="BM79" s="292"/>
      <c r="BN79" s="292"/>
    </row>
    <row r="80" spans="1:66" hidden="1" outlineLevel="1" x14ac:dyDescent="0.35">
      <c r="B80" s="353" t="s">
        <v>242</v>
      </c>
      <c r="C80" s="354"/>
      <c r="D80" s="234"/>
      <c r="E80" s="253"/>
      <c r="F80" s="254"/>
      <c r="G80" s="254"/>
      <c r="H80" s="254"/>
      <c r="I80" s="254"/>
      <c r="J80" s="254"/>
      <c r="K80" s="254"/>
      <c r="L80" s="254"/>
      <c r="M80" s="254"/>
      <c r="N80" s="254"/>
      <c r="O80" s="254"/>
      <c r="P80" s="254"/>
      <c r="R80" s="250"/>
      <c r="S80" s="133">
        <f>S78*$C$34</f>
        <v>0</v>
      </c>
      <c r="T80" s="133">
        <f t="shared" ref="T80:AB80" si="116">T78*$C$34</f>
        <v>0</v>
      </c>
      <c r="U80" s="133">
        <f t="shared" si="116"/>
        <v>0</v>
      </c>
      <c r="V80" s="133">
        <f t="shared" si="116"/>
        <v>0</v>
      </c>
      <c r="W80" s="133">
        <f t="shared" si="116"/>
        <v>0</v>
      </c>
      <c r="X80" s="133">
        <f t="shared" si="116"/>
        <v>0</v>
      </c>
      <c r="Y80" s="133">
        <f t="shared" si="116"/>
        <v>0</v>
      </c>
      <c r="Z80" s="133">
        <f t="shared" si="116"/>
        <v>0</v>
      </c>
      <c r="AA80" s="133">
        <f t="shared" si="116"/>
        <v>0</v>
      </c>
      <c r="AB80" s="133">
        <f t="shared" si="116"/>
        <v>0</v>
      </c>
      <c r="AC80" s="261">
        <f t="shared" si="95"/>
        <v>0</v>
      </c>
      <c r="AD80" s="79"/>
      <c r="AE80" s="79"/>
      <c r="AF80" s="79"/>
      <c r="AG80" s="79"/>
      <c r="AH80" s="79"/>
      <c r="AI80" s="79"/>
      <c r="AJ80" s="79"/>
      <c r="AK80" s="79"/>
      <c r="AL80" s="79"/>
      <c r="AM80" s="79"/>
      <c r="AN80" s="79"/>
      <c r="BC80" s="293"/>
      <c r="BD80" s="292"/>
      <c r="BE80" s="292"/>
      <c r="BF80" s="292"/>
      <c r="BG80" s="292"/>
      <c r="BH80" s="292"/>
      <c r="BI80" s="292"/>
      <c r="BJ80" s="292"/>
      <c r="BK80" s="292"/>
      <c r="BL80" s="292"/>
      <c r="BM80" s="292"/>
      <c r="BN80" s="292"/>
    </row>
    <row r="81" spans="1:66" hidden="1" outlineLevel="1" x14ac:dyDescent="0.35">
      <c r="B81" s="353" t="s">
        <v>243</v>
      </c>
      <c r="C81" s="354"/>
      <c r="D81" s="234"/>
      <c r="E81" s="253"/>
      <c r="F81" s="254"/>
      <c r="G81" s="254"/>
      <c r="H81" s="254"/>
      <c r="I81" s="254"/>
      <c r="J81" s="254"/>
      <c r="K81" s="254"/>
      <c r="L81" s="254"/>
      <c r="M81" s="254"/>
      <c r="N81" s="254"/>
      <c r="O81" s="254"/>
      <c r="P81" s="254"/>
      <c r="R81" s="250"/>
      <c r="S81" s="133">
        <f>S78*$C$33</f>
        <v>0</v>
      </c>
      <c r="T81" s="133">
        <f t="shared" ref="T81:AB81" si="117">T78*$C$33</f>
        <v>0</v>
      </c>
      <c r="U81" s="133">
        <f t="shared" si="117"/>
        <v>0</v>
      </c>
      <c r="V81" s="133">
        <f t="shared" si="117"/>
        <v>0</v>
      </c>
      <c r="W81" s="133">
        <f t="shared" si="117"/>
        <v>0</v>
      </c>
      <c r="X81" s="133">
        <f t="shared" si="117"/>
        <v>0</v>
      </c>
      <c r="Y81" s="133">
        <f t="shared" si="117"/>
        <v>0</v>
      </c>
      <c r="Z81" s="133">
        <f t="shared" si="117"/>
        <v>0</v>
      </c>
      <c r="AA81" s="133">
        <f t="shared" si="117"/>
        <v>0</v>
      </c>
      <c r="AB81" s="133">
        <f t="shared" si="117"/>
        <v>0</v>
      </c>
      <c r="AC81" s="261">
        <f t="shared" si="95"/>
        <v>0</v>
      </c>
      <c r="AD81" s="79"/>
      <c r="AE81" s="79"/>
      <c r="AF81" s="79"/>
      <c r="AG81" s="79"/>
      <c r="AH81" s="79"/>
      <c r="AI81" s="79"/>
      <c r="AJ81" s="79"/>
      <c r="AK81" s="79"/>
      <c r="AL81" s="79"/>
      <c r="AM81" s="79"/>
      <c r="AN81" s="79"/>
      <c r="BC81" s="293"/>
      <c r="BD81" s="292"/>
      <c r="BE81" s="292"/>
      <c r="BF81" s="292"/>
      <c r="BG81" s="292"/>
      <c r="BH81" s="292"/>
      <c r="BI81" s="292"/>
      <c r="BJ81" s="292"/>
      <c r="BK81" s="292"/>
      <c r="BL81" s="292"/>
      <c r="BM81" s="292"/>
      <c r="BN81" s="292"/>
    </row>
    <row r="82" spans="1:66" collapsed="1" x14ac:dyDescent="0.35">
      <c r="B82" s="355" t="s">
        <v>244</v>
      </c>
      <c r="C82" s="354"/>
      <c r="D82" s="368"/>
      <c r="E82"/>
      <c r="R82" s="251"/>
      <c r="S82" s="46">
        <v>0</v>
      </c>
      <c r="T82" s="46">
        <v>0</v>
      </c>
      <c r="U82" s="46">
        <v>0</v>
      </c>
      <c r="V82" s="46">
        <v>0</v>
      </c>
      <c r="W82" s="46">
        <v>0</v>
      </c>
      <c r="X82" s="46">
        <v>0</v>
      </c>
      <c r="Y82" s="46">
        <v>0</v>
      </c>
      <c r="Z82" s="46">
        <v>0</v>
      </c>
      <c r="AA82" s="46">
        <v>0</v>
      </c>
      <c r="AB82" s="46">
        <v>0</v>
      </c>
      <c r="AC82" s="131">
        <f t="shared" si="95"/>
        <v>0</v>
      </c>
      <c r="AD82" s="360"/>
      <c r="AE82" s="360"/>
      <c r="AF82" s="360"/>
      <c r="AG82" s="360"/>
      <c r="AH82" s="360"/>
      <c r="AI82" s="360"/>
      <c r="AJ82" s="360"/>
      <c r="AK82" s="360"/>
      <c r="AL82" s="360"/>
      <c r="AM82" s="360"/>
      <c r="AN82" s="360"/>
      <c r="BC82" s="293"/>
      <c r="BD82" s="292"/>
      <c r="BE82" s="292"/>
      <c r="BF82" s="292"/>
      <c r="BG82" s="292"/>
      <c r="BH82" s="292"/>
      <c r="BI82" s="292"/>
      <c r="BJ82" s="292"/>
      <c r="BK82" s="292"/>
      <c r="BL82" s="292"/>
      <c r="BM82" s="292"/>
      <c r="BN82" s="292"/>
    </row>
    <row r="83" spans="1:66" x14ac:dyDescent="0.35">
      <c r="B83" s="367" t="s">
        <v>245</v>
      </c>
      <c r="C83" s="354"/>
      <c r="D83" s="368"/>
      <c r="E83"/>
      <c r="R83" s="251"/>
      <c r="S83" s="46">
        <v>0</v>
      </c>
      <c r="T83" s="46">
        <v>0</v>
      </c>
      <c r="U83" s="46">
        <v>0</v>
      </c>
      <c r="V83" s="46">
        <v>0</v>
      </c>
      <c r="W83" s="46">
        <v>0</v>
      </c>
      <c r="X83" s="46">
        <v>0</v>
      </c>
      <c r="Y83" s="46"/>
      <c r="Z83" s="46"/>
      <c r="AA83" s="46"/>
      <c r="AB83" s="46"/>
      <c r="AC83" s="131"/>
      <c r="AD83" s="79"/>
      <c r="AE83" s="79"/>
      <c r="AF83" s="79"/>
      <c r="AG83" s="79"/>
      <c r="AH83" s="79"/>
      <c r="AI83" s="79"/>
      <c r="AJ83" s="79"/>
      <c r="AK83" s="79"/>
      <c r="AL83" s="79"/>
      <c r="AM83" s="79"/>
      <c r="AN83" s="79"/>
      <c r="BC83" s="293"/>
      <c r="BD83" s="292"/>
      <c r="BE83" s="292"/>
      <c r="BF83" s="292"/>
      <c r="BG83" s="292"/>
      <c r="BH83" s="292"/>
      <c r="BI83" s="292"/>
      <c r="BJ83" s="292"/>
      <c r="BK83" s="292"/>
      <c r="BL83" s="292"/>
      <c r="BM83" s="292"/>
      <c r="BN83" s="292"/>
    </row>
    <row r="84" spans="1:66" x14ac:dyDescent="0.35">
      <c r="B84" s="367" t="s">
        <v>246</v>
      </c>
      <c r="C84" s="354"/>
      <c r="D84" s="368"/>
      <c r="E84"/>
      <c r="R84" s="251"/>
      <c r="S84" s="46">
        <v>0</v>
      </c>
      <c r="T84" s="46">
        <v>0</v>
      </c>
      <c r="U84" s="46">
        <v>0</v>
      </c>
      <c r="V84" s="46">
        <v>0</v>
      </c>
      <c r="W84" s="46">
        <v>0</v>
      </c>
      <c r="X84" s="46">
        <v>0</v>
      </c>
      <c r="Y84" s="46">
        <v>0</v>
      </c>
      <c r="Z84" s="46">
        <v>0</v>
      </c>
      <c r="AA84" s="46">
        <v>0</v>
      </c>
      <c r="AB84" s="46">
        <v>0</v>
      </c>
      <c r="AC84" s="131">
        <f t="shared" si="95"/>
        <v>0</v>
      </c>
      <c r="AD84" s="360"/>
      <c r="AE84" s="360"/>
      <c r="AF84" s="360"/>
      <c r="AG84" s="360"/>
      <c r="AH84" s="360"/>
      <c r="AI84" s="360"/>
      <c r="AJ84" s="360"/>
      <c r="AK84" s="360"/>
      <c r="AL84" s="360"/>
      <c r="AM84" s="360"/>
      <c r="AN84" s="360"/>
      <c r="BC84" s="293"/>
      <c r="BD84" s="292"/>
      <c r="BE84" s="292"/>
      <c r="BF84" s="292"/>
      <c r="BG84" s="292"/>
      <c r="BH84" s="292"/>
      <c r="BI84" s="292"/>
      <c r="BJ84" s="292"/>
      <c r="BK84" s="292"/>
      <c r="BL84" s="292"/>
      <c r="BM84" s="292"/>
      <c r="BN84" s="292"/>
    </row>
    <row r="85" spans="1:66" x14ac:dyDescent="0.35">
      <c r="B85" s="367" t="s">
        <v>247</v>
      </c>
      <c r="C85" s="354"/>
      <c r="D85" s="368"/>
      <c r="E85"/>
      <c r="R85" s="251"/>
      <c r="S85" s="46">
        <v>0</v>
      </c>
      <c r="T85" s="46">
        <v>0</v>
      </c>
      <c r="U85" s="46">
        <v>0</v>
      </c>
      <c r="V85" s="46">
        <v>0</v>
      </c>
      <c r="W85" s="46">
        <v>0</v>
      </c>
      <c r="X85" s="46">
        <v>0</v>
      </c>
      <c r="Y85" s="46">
        <v>0</v>
      </c>
      <c r="Z85" s="46">
        <v>0</v>
      </c>
      <c r="AA85" s="46">
        <v>0</v>
      </c>
      <c r="AB85" s="46">
        <v>0</v>
      </c>
      <c r="AC85" s="131">
        <f t="shared" si="95"/>
        <v>0</v>
      </c>
      <c r="AD85" s="360"/>
      <c r="AE85" s="360"/>
      <c r="AF85" s="360"/>
      <c r="AG85" s="360"/>
      <c r="AH85" s="360"/>
      <c r="AI85" s="360"/>
      <c r="AJ85" s="360"/>
      <c r="AK85" s="360"/>
      <c r="AL85" s="360"/>
      <c r="AM85" s="360"/>
      <c r="AN85" s="360"/>
      <c r="BC85" s="293"/>
      <c r="BD85" s="292"/>
      <c r="BE85" s="292"/>
      <c r="BF85" s="292"/>
      <c r="BG85" s="292"/>
      <c r="BH85" s="292"/>
      <c r="BI85" s="292"/>
      <c r="BJ85" s="292"/>
      <c r="BK85" s="292"/>
      <c r="BL85" s="292"/>
      <c r="BM85" s="292"/>
      <c r="BN85" s="292"/>
    </row>
    <row r="86" spans="1:66" x14ac:dyDescent="0.35">
      <c r="B86" s="367" t="s">
        <v>248</v>
      </c>
      <c r="C86" s="354"/>
      <c r="D86" s="368"/>
      <c r="E86"/>
      <c r="R86" s="251"/>
      <c r="S86" s="46">
        <v>0</v>
      </c>
      <c r="T86" s="46">
        <v>0</v>
      </c>
      <c r="U86" s="46">
        <v>0</v>
      </c>
      <c r="V86" s="46">
        <v>0</v>
      </c>
      <c r="W86" s="46">
        <v>0</v>
      </c>
      <c r="X86" s="46">
        <v>0</v>
      </c>
      <c r="Y86" s="46">
        <v>0</v>
      </c>
      <c r="Z86" s="46">
        <v>0</v>
      </c>
      <c r="AA86" s="46">
        <v>0</v>
      </c>
      <c r="AB86" s="46">
        <v>0</v>
      </c>
      <c r="AC86" s="131">
        <f t="shared" si="95"/>
        <v>0</v>
      </c>
      <c r="AD86" s="360"/>
      <c r="AE86" s="360"/>
      <c r="AF86" s="360"/>
      <c r="AG86" s="360"/>
      <c r="AH86" s="360"/>
      <c r="AI86" s="360"/>
      <c r="AJ86" s="360"/>
      <c r="AK86" s="360"/>
      <c r="AL86" s="360"/>
      <c r="AM86" s="360"/>
      <c r="AN86" s="360"/>
      <c r="BC86" s="293"/>
      <c r="BD86" s="292"/>
      <c r="BE86" s="292"/>
      <c r="BF86" s="292"/>
      <c r="BG86" s="292"/>
      <c r="BH86" s="292"/>
      <c r="BI86" s="292"/>
      <c r="BJ86" s="292"/>
      <c r="BK86" s="292"/>
      <c r="BL86" s="292"/>
      <c r="BM86" s="292"/>
      <c r="BN86" s="292"/>
    </row>
    <row r="87" spans="1:66" x14ac:dyDescent="0.35">
      <c r="B87" s="365" t="s">
        <v>253</v>
      </c>
      <c r="C87" s="366"/>
      <c r="D87" s="366"/>
      <c r="E87"/>
      <c r="R87" s="270"/>
      <c r="S87" s="327">
        <f t="shared" ref="S87:AB87" si="118">(S73+S68+S77)*$C$35</f>
        <v>0</v>
      </c>
      <c r="T87" s="327">
        <f t="shared" si="118"/>
        <v>0</v>
      </c>
      <c r="U87" s="327">
        <f t="shared" si="118"/>
        <v>0</v>
      </c>
      <c r="V87" s="327">
        <f t="shared" si="118"/>
        <v>0</v>
      </c>
      <c r="W87" s="327">
        <f t="shared" si="118"/>
        <v>0</v>
      </c>
      <c r="X87" s="327">
        <f t="shared" si="118"/>
        <v>0</v>
      </c>
      <c r="Y87" s="327">
        <f t="shared" si="118"/>
        <v>0</v>
      </c>
      <c r="Z87" s="327">
        <f t="shared" si="118"/>
        <v>0</v>
      </c>
      <c r="AA87" s="327">
        <f t="shared" si="118"/>
        <v>0</v>
      </c>
      <c r="AB87" s="327">
        <f t="shared" si="118"/>
        <v>0</v>
      </c>
      <c r="AC87" s="131">
        <f>SUM(S87:AB87)</f>
        <v>0</v>
      </c>
      <c r="AD87" s="360"/>
      <c r="AE87" s="360"/>
      <c r="AF87" s="360"/>
      <c r="AG87" s="360"/>
      <c r="AH87" s="360"/>
      <c r="AI87" s="360"/>
      <c r="AJ87" s="360"/>
      <c r="AK87" s="360"/>
      <c r="AL87" s="360"/>
      <c r="AM87" s="360"/>
      <c r="AN87" s="360"/>
      <c r="BC87" s="294"/>
      <c r="BD87" s="293"/>
      <c r="BE87" s="293"/>
      <c r="BF87" s="292"/>
      <c r="BG87" s="292"/>
      <c r="BH87" s="292"/>
      <c r="BI87" s="292"/>
      <c r="BJ87" s="292"/>
      <c r="BK87" s="292"/>
      <c r="BL87" s="292"/>
      <c r="BM87" s="292"/>
      <c r="BN87" s="292"/>
    </row>
    <row r="88" spans="1:66" x14ac:dyDescent="0.35">
      <c r="B88" s="328" t="s">
        <v>254</v>
      </c>
      <c r="C88" s="286"/>
      <c r="D88" s="287"/>
      <c r="E88"/>
      <c r="R88" s="251"/>
      <c r="S88" s="329">
        <f t="shared" ref="S88:X88" si="119">(S73+S68+S77)*$C$36</f>
        <v>0</v>
      </c>
      <c r="T88" s="329">
        <f t="shared" si="119"/>
        <v>0</v>
      </c>
      <c r="U88" s="329">
        <f t="shared" si="119"/>
        <v>0</v>
      </c>
      <c r="V88" s="329">
        <f t="shared" si="119"/>
        <v>0</v>
      </c>
      <c r="W88" s="329">
        <f t="shared" si="119"/>
        <v>0</v>
      </c>
      <c r="X88" s="329">
        <f t="shared" si="119"/>
        <v>0</v>
      </c>
      <c r="Y88" s="316"/>
      <c r="Z88" s="316"/>
      <c r="AA88" s="316"/>
      <c r="AB88" s="316"/>
      <c r="AC88" s="131">
        <f>SUM(S88:AB88)</f>
        <v>0</v>
      </c>
      <c r="AD88" s="79"/>
      <c r="AE88" s="79"/>
      <c r="AF88" s="79"/>
      <c r="AG88" s="79"/>
      <c r="AH88" s="79"/>
      <c r="AI88" s="79"/>
      <c r="AJ88" s="79"/>
      <c r="AK88" s="79"/>
      <c r="AL88" s="79"/>
      <c r="AM88" s="79"/>
      <c r="AN88" s="79"/>
      <c r="BC88" s="294"/>
      <c r="BD88" s="293"/>
      <c r="BE88" s="293"/>
      <c r="BF88" s="292"/>
      <c r="BG88" s="292"/>
      <c r="BH88" s="292"/>
      <c r="BI88" s="292"/>
      <c r="BJ88" s="292"/>
      <c r="BK88" s="292"/>
      <c r="BL88" s="292"/>
      <c r="BM88" s="292"/>
      <c r="BN88" s="292"/>
    </row>
    <row r="89" spans="1:66" s="342" customFormat="1" ht="16.5" customHeight="1" x14ac:dyDescent="0.35">
      <c r="A89" s="339"/>
      <c r="B89" s="340" t="s">
        <v>249</v>
      </c>
      <c r="C89" s="320">
        <v>0</v>
      </c>
      <c r="D89" s="337" t="s">
        <v>250</v>
      </c>
      <c r="E89" s="341"/>
      <c r="R89" s="343"/>
      <c r="S89" s="344">
        <f>IF(COLUMN()-COLUMN($S89)+1 &lt;= VLOOKUP($D$89,Avskrivningstid!$A$2:$B$5, 2, FALSE),
 MIN(12, MAX(0,$C$27 - ( COLUMN()-COLUMN($S89))*12)) * ($C89/(VLOOKUP($D$89,Avskrivningstid!$A$2:$B$5, 2, FALSE)*12)),
 0)</f>
        <v>0</v>
      </c>
      <c r="T89" s="344">
        <f>IF(COLUMN()-COLUMN($S89)+1 &lt;= VLOOKUP($D$89,Avskrivningstid!$A$2:$B$5, 2, FALSE),
 MIN(12, MAX(0,$C$27 - ( COLUMN()-COLUMN($S89))*12)) * ($C89/(VLOOKUP($D$89,Avskrivningstid!$A$2:$B$5, 2, FALSE)*12)),
 0)</f>
        <v>0</v>
      </c>
      <c r="U89" s="344">
        <f>IF(COLUMN()-COLUMN($S89)+1 &lt;= VLOOKUP($D$89,Avskrivningstid!$A$2:$B$5, 2, FALSE),
 MIN(12, MAX(0,$C$27 - ( COLUMN()-COLUMN($S89))*12)) * ($C89/(VLOOKUP($D$89,Avskrivningstid!$A$2:$B$5, 2, FALSE)*12)),
 0)</f>
        <v>0</v>
      </c>
      <c r="V89" s="344">
        <f>IF(COLUMN()-COLUMN($S89)+1 &lt;= VLOOKUP($D$89,Avskrivningstid!$A$2:$B$5, 2, FALSE),
 MIN(12, MAX(0,$C$27 - ( COLUMN()-COLUMN($S89))*12)) * ($C89/(VLOOKUP($D$89,Avskrivningstid!$A$2:$B$5, 2, FALSE)*12)),
 0)</f>
        <v>0</v>
      </c>
      <c r="W89" s="344">
        <f>IF(COLUMN()-COLUMN($S89)+1 &lt;= VLOOKUP($D$89,Avskrivningstid!$A$2:$B$5, 2, FALSE),
 MIN(12, MAX(0,$C$27 - ( COLUMN()-COLUMN($S89))*12)) * ($C89/(VLOOKUP($D$89,Avskrivningstid!$A$2:$B$5, 2, FALSE)*12)),
 0)</f>
        <v>0</v>
      </c>
      <c r="X89" s="344">
        <f>IF(COLUMN()-COLUMN($S89)+1 &lt;= VLOOKUP($D$89,Avskrivningstid!$A$2:$B$5, 2, FALSE),
 MIN(12, MAX(0,$C$27 - ( COLUMN()-COLUMN($S89))*12)) * ($C89/(VLOOKUP($D$89,Avskrivningstid!$A$2:$B$5, 2, FALSE)*12)),
 0)</f>
        <v>0</v>
      </c>
      <c r="Y89" s="344">
        <f>IF(COLUMN()-COLUMN($S89)+1 &lt;= VLOOKUP($D$89,Avskrivningstid!$A$2:$B$5, 2, FALSE),
 MIN(12, MAX(0,$C$27 - ( COLUMN()-COLUMN($S89))*12)) * ($C89/(VLOOKUP($D$89,Avskrivningstid!$A$2:$B$5, 2, FALSE)*12)),
 0)</f>
        <v>0</v>
      </c>
      <c r="Z89" s="344">
        <f>IF(COLUMN()-COLUMN($S89)+1 &lt;= VLOOKUP($D$89,Avskrivningstid!$A$2:$B$5, 2, FALSE),
 MIN(12, MAX(0,$C$27 - ( COLUMN()-COLUMN($S89))*12)) * ($C89/(VLOOKUP($D$89,Avskrivningstid!$A$2:$B$5, 2, FALSE)*12)),
 0)</f>
        <v>0</v>
      </c>
      <c r="AA89" s="344">
        <f>IF(COLUMN()-COLUMN($S89)+1 &lt;= VLOOKUP($D$89,Avskrivningstid!$A$2:$B$5, 2, FALSE),
 MIN(12, MAX(0,$C$27 - ( COLUMN()-COLUMN($S89))*12)) * ($C89/(VLOOKUP($D$89,Avskrivningstid!$A$2:$B$5, 2, FALSE)*12)),
 0)</f>
        <v>0</v>
      </c>
      <c r="AB89" s="344">
        <f>IF(COLUMN()-COLUMN($S89)+1 &lt;= VLOOKUP($D$89,Avskrivningstid!$A$2:$B$5, 2, FALSE),
 MIN(12, MAX(0,$C$27 - ( COLUMN()-COLUMN($S89))*12)) * ($C89/(VLOOKUP($D$89,Avskrivningstid!$A$2:$B$5, 2, FALSE)*12)),
 0)</f>
        <v>0</v>
      </c>
      <c r="AC89" s="345">
        <f t="shared" si="95"/>
        <v>0</v>
      </c>
      <c r="AD89" s="361"/>
      <c r="AE89" s="361"/>
      <c r="AF89" s="361"/>
      <c r="AG89" s="361"/>
      <c r="AH89" s="361"/>
      <c r="AI89" s="361"/>
      <c r="AJ89" s="361"/>
      <c r="AK89" s="361"/>
      <c r="AL89" s="361"/>
      <c r="AM89" s="361"/>
      <c r="AN89" s="361"/>
      <c r="BB89" s="347">
        <f>C89-AC89</f>
        <v>0</v>
      </c>
      <c r="BC89" s="338"/>
      <c r="BD89" s="338"/>
      <c r="BE89" s="338"/>
      <c r="BF89" s="338"/>
      <c r="BG89" s="338"/>
      <c r="BH89" s="338"/>
      <c r="BI89" s="338"/>
      <c r="BJ89" s="338"/>
      <c r="BK89" s="338"/>
      <c r="BL89" s="338"/>
      <c r="BM89" s="338"/>
    </row>
    <row r="90" spans="1:66" s="342" customFormat="1" ht="16.5" customHeight="1" x14ac:dyDescent="0.35">
      <c r="A90" s="339"/>
      <c r="B90" s="340" t="s">
        <v>249</v>
      </c>
      <c r="C90" s="320">
        <v>0</v>
      </c>
      <c r="D90" s="337" t="s">
        <v>250</v>
      </c>
      <c r="E90" s="341"/>
      <c r="R90" s="343"/>
      <c r="S90" s="344">
        <f>IF(COLUMN()-COLUMN($S90)+1 &lt;= VLOOKUP($D$90,Avskrivningstid!$A$2:$B$5, 2, FALSE),
 MIN(12, MAX(0,$C$27 - ( COLUMN()-COLUMN($S90))*12)) * ($C90/(VLOOKUP($D$90,Avskrivningstid!$A$2:$B$5, 2, FALSE)*12)),
 0)</f>
        <v>0</v>
      </c>
      <c r="T90" s="344">
        <f>IF(COLUMN()-COLUMN($S90)+1 &lt;= VLOOKUP($D$90,Avskrivningstid!$A$2:$B$5, 2, FALSE),
 MIN(12, MAX(0,$C$27 - ( COLUMN()-COLUMN($S90))*12)) * ($C90/(VLOOKUP($D$90,Avskrivningstid!$A$2:$B$5, 2, FALSE)*12)),
 0)</f>
        <v>0</v>
      </c>
      <c r="U90" s="344">
        <f>IF(COLUMN()-COLUMN($S90)+1 &lt;= VLOOKUP($D$90,Avskrivningstid!$A$2:$B$5, 2, FALSE),
 MIN(12, MAX(0,$C$27 - ( COLUMN()-COLUMN($S90))*12)) * ($C90/(VLOOKUP($D$90,Avskrivningstid!$A$2:$B$5, 2, FALSE)*12)),
 0)</f>
        <v>0</v>
      </c>
      <c r="V90" s="344">
        <f>IF(COLUMN()-COLUMN($S90)+1 &lt;= VLOOKUP($D$90,Avskrivningstid!$A$2:$B$5, 2, FALSE),
 MIN(12, MAX(0,$C$27 - ( COLUMN()-COLUMN($S90))*12)) * ($C90/(VLOOKUP($D$90,Avskrivningstid!$A$2:$B$5, 2, FALSE)*12)),
 0)</f>
        <v>0</v>
      </c>
      <c r="W90" s="344">
        <f>IF(COLUMN()-COLUMN($S90)+1 &lt;= VLOOKUP($D$90,Avskrivningstid!$A$2:$B$5, 2, FALSE),
 MIN(12, MAX(0,$C$27 - ( COLUMN()-COLUMN($S90))*12)) * ($C90/(VLOOKUP($D$90,Avskrivningstid!$A$2:$B$5, 2, FALSE)*12)),
 0)</f>
        <v>0</v>
      </c>
      <c r="X90" s="344">
        <f>IF(COLUMN()-COLUMN($S90)+1 &lt;= VLOOKUP($D$90,Avskrivningstid!$A$2:$B$5, 2, FALSE),
 MIN(12, MAX(0,$C$27 - ( COLUMN()-COLUMN($S90))*12)) * ($C90/(VLOOKUP($D$90,Avskrivningstid!$A$2:$B$5, 2, FALSE)*12)),
 0)</f>
        <v>0</v>
      </c>
      <c r="Y90" s="344">
        <f>IF(COLUMN()-COLUMN($S90)+1 &lt;= VLOOKUP($D$90,Avskrivningstid!$A$2:$B$5, 2, FALSE),
 MIN(12, MAX(0,$C$27 - ( COLUMN()-COLUMN($S90))*12)) * ($C90/(VLOOKUP($D$90,Avskrivningstid!$A$2:$B$5, 2, FALSE)*12)),
 0)</f>
        <v>0</v>
      </c>
      <c r="Z90" s="344">
        <f>IF(COLUMN()-COLUMN($S90)+1 &lt;= VLOOKUP($D$90,Avskrivningstid!$A$2:$B$5, 2, FALSE),
 MIN(12, MAX(0,$C$27 - ( COLUMN()-COLUMN($S90))*12)) * ($C90/(VLOOKUP($D$90,Avskrivningstid!$A$2:$B$5, 2, FALSE)*12)),
 0)</f>
        <v>0</v>
      </c>
      <c r="AA90" s="344">
        <f>IF(COLUMN()-COLUMN($S90)+1 &lt;= VLOOKUP($D$90,Avskrivningstid!$A$2:$B$5, 2, FALSE),
 MIN(12, MAX(0,$C$27 - ( COLUMN()-COLUMN($S90))*12)) * ($C90/(VLOOKUP($D$90,Avskrivningstid!$A$2:$B$5, 2, FALSE)*12)),
 0)</f>
        <v>0</v>
      </c>
      <c r="AB90" s="344">
        <f>IF(COLUMN()-COLUMN($S90)+1 &lt;= VLOOKUP($D$90,Avskrivningstid!$A$2:$B$5, 2, FALSE),
 MIN(12, MAX(0,$C$27 - ( COLUMN()-COLUMN($S90))*12)) * ($C90/(VLOOKUP($D$90,Avskrivningstid!$A$2:$B$5, 2, FALSE)*12)),
 0)</f>
        <v>0</v>
      </c>
      <c r="AC90" s="345">
        <f t="shared" si="95"/>
        <v>0</v>
      </c>
      <c r="AD90" s="346"/>
      <c r="AE90" s="346"/>
      <c r="AF90" s="346"/>
      <c r="AG90" s="346"/>
      <c r="AH90" s="346"/>
      <c r="AI90" s="346"/>
      <c r="AJ90" s="346"/>
      <c r="AK90" s="346"/>
      <c r="AL90" s="346"/>
      <c r="AM90" s="346"/>
      <c r="AN90" s="346"/>
      <c r="BB90" s="347">
        <f>C90-AC90</f>
        <v>0</v>
      </c>
      <c r="BC90" s="338"/>
      <c r="BD90" s="338"/>
      <c r="BE90" s="338"/>
      <c r="BF90" s="338"/>
      <c r="BG90" s="338"/>
      <c r="BH90" s="338"/>
      <c r="BI90" s="338"/>
      <c r="BJ90" s="338"/>
      <c r="BK90" s="338"/>
      <c r="BL90" s="338"/>
      <c r="BM90" s="338"/>
    </row>
    <row r="91" spans="1:66" s="342" customFormat="1" ht="16.5" customHeight="1" x14ac:dyDescent="0.35">
      <c r="A91" s="339"/>
      <c r="B91" s="340" t="s">
        <v>249</v>
      </c>
      <c r="C91" s="320">
        <v>0</v>
      </c>
      <c r="D91" s="337" t="s">
        <v>250</v>
      </c>
      <c r="E91" s="341"/>
      <c r="R91" s="343"/>
      <c r="S91" s="344">
        <f>IF(COLUMN()-COLUMN($S91)+1 &lt;= VLOOKUP($D$91,Avskrivningstid!$A$2:$B$5, 2, FALSE),
 MIN(12, MAX(0,$C$27 - ( COLUMN()-COLUMN($S91))*12)) * ($C91/(VLOOKUP($D$91,Avskrivningstid!$A$2:$B$5, 2, FALSE)*12)),
 0)</f>
        <v>0</v>
      </c>
      <c r="T91" s="344">
        <f>IF(COLUMN()-COLUMN($S91)+1 &lt;= VLOOKUP($D$91,Avskrivningstid!$A$2:$B$5, 2, FALSE),
 MIN(12, MAX(0,$C$27 - ( COLUMN()-COLUMN($S91))*12)) * ($C91/(VLOOKUP($D$91,Avskrivningstid!$A$2:$B$5, 2, FALSE)*12)),
 0)</f>
        <v>0</v>
      </c>
      <c r="U91" s="344">
        <f>IF(COLUMN()-COLUMN($S91)+1 &lt;= VLOOKUP($D$91,Avskrivningstid!$A$2:$B$5, 2, FALSE),
 MIN(12, MAX(0,$C$27 - ( COLUMN()-COLUMN($S91))*12)) * ($C91/(VLOOKUP($D$91,Avskrivningstid!$A$2:$B$5, 2, FALSE)*12)),
 0)</f>
        <v>0</v>
      </c>
      <c r="V91" s="344">
        <f>IF(COLUMN()-COLUMN($S91)+1 &lt;= VLOOKUP($D$91,Avskrivningstid!$A$2:$B$5, 2, FALSE),
 MIN(12, MAX(0,$C$27 - ( COLUMN()-COLUMN($S91))*12)) * ($C91/(VLOOKUP($D$91,Avskrivningstid!$A$2:$B$5, 2, FALSE)*12)),
 0)</f>
        <v>0</v>
      </c>
      <c r="W91" s="344">
        <f>IF(COLUMN()-COLUMN($S91)+1 &lt;= VLOOKUP($D$91,Avskrivningstid!$A$2:$B$5, 2, FALSE),
 MIN(12, MAX(0,$C$27 - ( COLUMN()-COLUMN($S91))*12)) * ($C91/(VLOOKUP($D$91,Avskrivningstid!$A$2:$B$5, 2, FALSE)*12)),
 0)</f>
        <v>0</v>
      </c>
      <c r="X91" s="344">
        <f>IF(COLUMN()-COLUMN($S91)+1 &lt;= VLOOKUP($D$91,Avskrivningstid!$A$2:$B$5, 2, FALSE),
 MIN(12, MAX(0,$C$27 - ( COLUMN()-COLUMN($S91))*12)) * ($C91/(VLOOKUP($D$91,Avskrivningstid!$A$2:$B$5, 2, FALSE)*12)),
 0)</f>
        <v>0</v>
      </c>
      <c r="Y91" s="344">
        <f>IF(COLUMN()-COLUMN($S91)+1 &lt;= VLOOKUP($D$91,Avskrivningstid!$A$2:$B$5, 2, FALSE),
 MIN(12, MAX(0,$C$27 - ( COLUMN()-COLUMN($S91))*12)) * ($C91/(VLOOKUP($D$91,Avskrivningstid!$A$2:$B$5, 2, FALSE)*12)),
 0)</f>
        <v>0</v>
      </c>
      <c r="Z91" s="344">
        <f>IF(COLUMN()-COLUMN($S91)+1 &lt;= VLOOKUP($D$91,Avskrivningstid!$A$2:$B$5, 2, FALSE),
 MIN(12, MAX(0,$C$27 - ( COLUMN()-COLUMN($S91))*12)) * ($C91/(VLOOKUP($D$91,Avskrivningstid!$A$2:$B$5, 2, FALSE)*12)),
 0)</f>
        <v>0</v>
      </c>
      <c r="AA91" s="344">
        <f>IF(COLUMN()-COLUMN($S91)+1 &lt;= VLOOKUP($D$91,Avskrivningstid!$A$2:$B$5, 2, FALSE),
 MIN(12, MAX(0,$C$27 - ( COLUMN()-COLUMN($S91))*12)) * ($C91/(VLOOKUP($D$91,Avskrivningstid!$A$2:$B$5, 2, FALSE)*12)),
 0)</f>
        <v>0</v>
      </c>
      <c r="AB91" s="344">
        <f>IF(COLUMN()-COLUMN($S91)+1 &lt;= VLOOKUP($D$91,Avskrivningstid!$A$2:$B$5, 2, FALSE),
 MIN(12, MAX(0,$C$27 - ( COLUMN()-COLUMN($S91))*12)) * ($C91/(VLOOKUP($D$91,Avskrivningstid!$A$2:$B$5, 2, FALSE)*12)),
 0)</f>
        <v>0</v>
      </c>
      <c r="AC91" s="345">
        <f t="shared" si="95"/>
        <v>0</v>
      </c>
      <c r="AD91" s="346"/>
      <c r="AE91" s="346"/>
      <c r="AF91" s="346"/>
      <c r="AG91" s="346"/>
      <c r="AH91" s="346"/>
      <c r="AI91" s="346"/>
      <c r="AJ91" s="346"/>
      <c r="AK91" s="346"/>
      <c r="AL91" s="346"/>
      <c r="AM91" s="346"/>
      <c r="AN91" s="346"/>
      <c r="BB91" s="347">
        <f>C91-AC91</f>
        <v>0</v>
      </c>
      <c r="BC91" s="338"/>
      <c r="BD91" s="338"/>
      <c r="BE91" s="338"/>
      <c r="BF91" s="338"/>
      <c r="BG91" s="338"/>
      <c r="BH91" s="338"/>
      <c r="BI91" s="338"/>
      <c r="BJ91" s="338"/>
      <c r="BK91" s="338"/>
      <c r="BL91" s="338"/>
      <c r="BM91" s="338"/>
    </row>
    <row r="92" spans="1:66" ht="14.75" customHeight="1" x14ac:dyDescent="0.35">
      <c r="B92" s="362" t="s">
        <v>251</v>
      </c>
      <c r="C92" s="363"/>
      <c r="D92" s="364"/>
      <c r="E92" s="302"/>
      <c r="F92" s="303"/>
      <c r="G92" s="303"/>
      <c r="H92" s="303"/>
      <c r="I92" s="303"/>
      <c r="J92" s="303"/>
      <c r="K92" s="303"/>
      <c r="L92" s="303"/>
      <c r="M92" s="303"/>
      <c r="N92" s="303"/>
      <c r="O92" s="303"/>
      <c r="P92" s="303"/>
      <c r="Q92" s="304"/>
      <c r="R92" s="305"/>
      <c r="S92" s="306">
        <f>S68+S73+S77+S82+S83+S84+S85+S86++S87+S88+S89+S90+S91</f>
        <v>0</v>
      </c>
      <c r="T92" s="306">
        <f t="shared" ref="T92:BA92" si="120">T68+T73+T77+T82+T83+T84+T85+T86++T87+T88+T89+T90+T91</f>
        <v>0</v>
      </c>
      <c r="U92" s="306">
        <f t="shared" si="120"/>
        <v>0</v>
      </c>
      <c r="V92" s="306">
        <f t="shared" si="120"/>
        <v>0</v>
      </c>
      <c r="W92" s="306">
        <f t="shared" si="120"/>
        <v>0</v>
      </c>
      <c r="X92" s="306">
        <f t="shared" si="120"/>
        <v>0</v>
      </c>
      <c r="Y92" s="306">
        <f t="shared" si="120"/>
        <v>0</v>
      </c>
      <c r="Z92" s="306">
        <f t="shared" si="120"/>
        <v>0</v>
      </c>
      <c r="AA92" s="306">
        <f t="shared" si="120"/>
        <v>0</v>
      </c>
      <c r="AB92" s="306">
        <f t="shared" si="120"/>
        <v>0</v>
      </c>
      <c r="AC92" s="306">
        <f t="shared" si="120"/>
        <v>0</v>
      </c>
      <c r="AD92" s="306">
        <f t="shared" si="120"/>
        <v>0</v>
      </c>
      <c r="AE92" s="306">
        <f t="shared" si="120"/>
        <v>0</v>
      </c>
      <c r="AF92" s="306">
        <f t="shared" si="120"/>
        <v>0</v>
      </c>
      <c r="AG92" s="306">
        <f t="shared" si="120"/>
        <v>0</v>
      </c>
      <c r="AH92" s="306">
        <f t="shared" si="120"/>
        <v>0</v>
      </c>
      <c r="AI92" s="306">
        <f t="shared" si="120"/>
        <v>0</v>
      </c>
      <c r="AJ92" s="306">
        <f t="shared" si="120"/>
        <v>0</v>
      </c>
      <c r="AK92" s="306">
        <f t="shared" si="120"/>
        <v>0</v>
      </c>
      <c r="AL92" s="306">
        <f t="shared" si="120"/>
        <v>0</v>
      </c>
      <c r="AM92" s="306">
        <f t="shared" si="120"/>
        <v>0</v>
      </c>
      <c r="AN92" s="306">
        <f t="shared" si="120"/>
        <v>0</v>
      </c>
      <c r="AO92" s="306">
        <f t="shared" si="120"/>
        <v>0</v>
      </c>
      <c r="AP92" s="306">
        <f t="shared" si="120"/>
        <v>0</v>
      </c>
      <c r="AQ92" s="306">
        <f t="shared" si="120"/>
        <v>0</v>
      </c>
      <c r="AR92" s="306">
        <f t="shared" si="120"/>
        <v>0</v>
      </c>
      <c r="AS92" s="306">
        <f t="shared" si="120"/>
        <v>0</v>
      </c>
      <c r="AT92" s="306">
        <f t="shared" si="120"/>
        <v>0</v>
      </c>
      <c r="AU92" s="306">
        <f t="shared" si="120"/>
        <v>0</v>
      </c>
      <c r="AV92" s="306">
        <f t="shared" si="120"/>
        <v>0</v>
      </c>
      <c r="AW92" s="306">
        <f t="shared" si="120"/>
        <v>0</v>
      </c>
      <c r="AX92" s="306">
        <f t="shared" si="120"/>
        <v>0</v>
      </c>
      <c r="AY92" s="306">
        <f t="shared" si="120"/>
        <v>0</v>
      </c>
      <c r="AZ92" s="306">
        <f t="shared" si="120"/>
        <v>0</v>
      </c>
      <c r="BA92" s="306">
        <f t="shared" si="120"/>
        <v>0</v>
      </c>
      <c r="BC92" s="292"/>
      <c r="BD92" s="292"/>
      <c r="BE92" s="292"/>
      <c r="BF92" s="292"/>
      <c r="BG92" s="292"/>
      <c r="BH92" s="292"/>
      <c r="BI92" s="292"/>
      <c r="BJ92" s="292"/>
      <c r="BK92" s="292"/>
      <c r="BL92" s="292"/>
      <c r="BM92" s="292"/>
    </row>
    <row r="93" spans="1:66" x14ac:dyDescent="0.35">
      <c r="B93" s="299" t="s">
        <v>252</v>
      </c>
      <c r="C93" s="300"/>
      <c r="D93" s="301"/>
      <c r="E93" s="302"/>
      <c r="F93" s="303"/>
      <c r="G93" s="303"/>
      <c r="H93" s="303"/>
      <c r="I93" s="303"/>
      <c r="J93" s="303"/>
      <c r="K93" s="303"/>
      <c r="L93" s="303"/>
      <c r="M93" s="303"/>
      <c r="N93" s="303"/>
      <c r="O93" s="303"/>
      <c r="P93" s="303"/>
      <c r="Q93" s="304"/>
      <c r="R93" s="308"/>
      <c r="S93" s="306">
        <f>S72+S67+S79+S82+S83+S84+S85+S86+S87+S88+S89+S90+S91</f>
        <v>0</v>
      </c>
      <c r="T93" s="306">
        <f t="shared" ref="T93:AC93" si="121">T72+T67+T79+T82+T83+T84+T85+T86+T87+T88+T89+T90+T91</f>
        <v>0</v>
      </c>
      <c r="U93" s="306">
        <f t="shared" si="121"/>
        <v>0</v>
      </c>
      <c r="V93" s="306">
        <f t="shared" si="121"/>
        <v>0</v>
      </c>
      <c r="W93" s="306">
        <f t="shared" si="121"/>
        <v>0</v>
      </c>
      <c r="X93" s="306">
        <f t="shared" si="121"/>
        <v>0</v>
      </c>
      <c r="Y93" s="306">
        <f t="shared" si="121"/>
        <v>0</v>
      </c>
      <c r="Z93" s="306">
        <f t="shared" si="121"/>
        <v>0</v>
      </c>
      <c r="AA93" s="306">
        <f t="shared" si="121"/>
        <v>0</v>
      </c>
      <c r="AB93" s="306">
        <f t="shared" si="121"/>
        <v>0</v>
      </c>
      <c r="AC93" s="306">
        <f t="shared" si="121"/>
        <v>0</v>
      </c>
      <c r="AD93" s="79"/>
      <c r="AE93" s="79"/>
      <c r="AF93" s="79"/>
      <c r="AG93" s="79"/>
      <c r="AH93" s="79"/>
      <c r="AI93" s="79"/>
      <c r="AJ93" s="79"/>
      <c r="AK93" s="79"/>
      <c r="AL93" s="79"/>
      <c r="AM93" s="79"/>
      <c r="AN93" s="79"/>
      <c r="BC93" s="292"/>
      <c r="BD93" s="292"/>
      <c r="BE93" s="292"/>
      <c r="BF93" s="292"/>
      <c r="BG93" s="292"/>
      <c r="BH93" s="292"/>
      <c r="BI93" s="292"/>
      <c r="BJ93" s="292"/>
      <c r="BK93" s="292"/>
      <c r="BL93" s="292"/>
      <c r="BM93" s="292"/>
      <c r="BN93" s="292"/>
    </row>
    <row r="94" spans="1:66" x14ac:dyDescent="0.35">
      <c r="B94" s="367" t="s">
        <v>255</v>
      </c>
      <c r="C94" s="354"/>
      <c r="D94" s="368"/>
      <c r="E94"/>
      <c r="R94" s="251"/>
      <c r="S94" s="329">
        <f t="shared" ref="S94:AB94" si="122">(S73+S68+S77)*$C$37</f>
        <v>0</v>
      </c>
      <c r="T94" s="329">
        <f t="shared" si="122"/>
        <v>0</v>
      </c>
      <c r="U94" s="329">
        <f t="shared" si="122"/>
        <v>0</v>
      </c>
      <c r="V94" s="329">
        <f t="shared" si="122"/>
        <v>0</v>
      </c>
      <c r="W94" s="329">
        <f t="shared" si="122"/>
        <v>0</v>
      </c>
      <c r="X94" s="329">
        <f t="shared" si="122"/>
        <v>0</v>
      </c>
      <c r="Y94" s="329">
        <f t="shared" si="122"/>
        <v>0</v>
      </c>
      <c r="Z94" s="329">
        <f t="shared" si="122"/>
        <v>0</v>
      </c>
      <c r="AA94" s="329">
        <f t="shared" si="122"/>
        <v>0</v>
      </c>
      <c r="AB94" s="329">
        <f t="shared" si="122"/>
        <v>0</v>
      </c>
      <c r="AC94" s="131">
        <f t="shared" ref="AC94:AC96" si="123">SUM(S94:AB94)</f>
        <v>0</v>
      </c>
      <c r="AD94" s="360"/>
      <c r="AE94" s="360"/>
      <c r="AF94" s="360"/>
      <c r="AG94" s="360"/>
      <c r="AH94" s="360"/>
      <c r="AI94" s="360"/>
      <c r="AJ94" s="360"/>
      <c r="AK94" s="360"/>
      <c r="AL94" s="360"/>
      <c r="AM94" s="360"/>
      <c r="AN94" s="360"/>
      <c r="BC94" s="293"/>
      <c r="BD94" s="293"/>
      <c r="BE94" s="293"/>
      <c r="BF94" s="292"/>
      <c r="BG94" s="292"/>
      <c r="BH94" s="292"/>
      <c r="BI94" s="292"/>
      <c r="BJ94" s="292"/>
      <c r="BK94" s="292"/>
      <c r="BL94" s="292"/>
      <c r="BM94" s="292"/>
      <c r="BN94" s="292"/>
    </row>
    <row r="95" spans="1:66" x14ac:dyDescent="0.35">
      <c r="B95" s="367" t="s">
        <v>256</v>
      </c>
      <c r="C95" s="354"/>
      <c r="D95" s="368"/>
      <c r="E95"/>
      <c r="R95" s="251"/>
      <c r="S95" s="329">
        <f t="shared" ref="S95:AB95" si="124">(S73+S68+S77)*$C$38</f>
        <v>0</v>
      </c>
      <c r="T95" s="329">
        <f t="shared" si="124"/>
        <v>0</v>
      </c>
      <c r="U95" s="329">
        <f t="shared" si="124"/>
        <v>0</v>
      </c>
      <c r="V95" s="329">
        <f t="shared" si="124"/>
        <v>0</v>
      </c>
      <c r="W95" s="329">
        <f t="shared" si="124"/>
        <v>0</v>
      </c>
      <c r="X95" s="329">
        <f t="shared" si="124"/>
        <v>0</v>
      </c>
      <c r="Y95" s="329">
        <f t="shared" si="124"/>
        <v>0</v>
      </c>
      <c r="Z95" s="329">
        <f t="shared" si="124"/>
        <v>0</v>
      </c>
      <c r="AA95" s="329">
        <f t="shared" si="124"/>
        <v>0</v>
      </c>
      <c r="AB95" s="329">
        <f t="shared" si="124"/>
        <v>0</v>
      </c>
      <c r="AC95" s="131">
        <f t="shared" si="123"/>
        <v>0</v>
      </c>
      <c r="AD95" s="360"/>
      <c r="AE95" s="360"/>
      <c r="AF95" s="360"/>
      <c r="AG95" s="360"/>
      <c r="AH95" s="360"/>
      <c r="AI95" s="360"/>
      <c r="AJ95" s="360"/>
      <c r="AK95" s="360"/>
      <c r="AL95" s="360"/>
      <c r="AM95" s="360"/>
      <c r="AN95" s="360"/>
      <c r="BC95" s="293"/>
      <c r="BD95" s="293"/>
      <c r="BE95" s="293"/>
      <c r="BF95" s="292"/>
      <c r="BG95" s="292"/>
      <c r="BH95" s="292"/>
      <c r="BI95" s="292"/>
      <c r="BJ95" s="292"/>
      <c r="BK95" s="292"/>
      <c r="BL95" s="292"/>
      <c r="BM95" s="292"/>
      <c r="BN95" s="292"/>
    </row>
    <row r="96" spans="1:66" x14ac:dyDescent="0.35">
      <c r="B96" s="367" t="s">
        <v>257</v>
      </c>
      <c r="C96" s="354"/>
      <c r="D96" s="368"/>
      <c r="E96"/>
      <c r="R96" s="251"/>
      <c r="S96" s="329">
        <f t="shared" ref="S96:AB96" si="125">(S73+S68+S77)*$C$39</f>
        <v>0</v>
      </c>
      <c r="T96" s="329">
        <f t="shared" si="125"/>
        <v>0</v>
      </c>
      <c r="U96" s="329">
        <f t="shared" si="125"/>
        <v>0</v>
      </c>
      <c r="V96" s="329">
        <f t="shared" si="125"/>
        <v>0</v>
      </c>
      <c r="W96" s="329">
        <f t="shared" si="125"/>
        <v>0</v>
      </c>
      <c r="X96" s="329">
        <f t="shared" si="125"/>
        <v>0</v>
      </c>
      <c r="Y96" s="329">
        <f t="shared" si="125"/>
        <v>0</v>
      </c>
      <c r="Z96" s="329">
        <f t="shared" si="125"/>
        <v>0</v>
      </c>
      <c r="AA96" s="329">
        <f t="shared" si="125"/>
        <v>0</v>
      </c>
      <c r="AB96" s="329">
        <f t="shared" si="125"/>
        <v>0</v>
      </c>
      <c r="AC96" s="131">
        <f t="shared" si="123"/>
        <v>0</v>
      </c>
      <c r="AD96" s="360"/>
      <c r="AE96" s="360"/>
      <c r="AF96" s="360"/>
      <c r="AG96" s="360"/>
      <c r="AH96" s="360"/>
      <c r="AI96" s="360"/>
      <c r="AJ96" s="360"/>
      <c r="AK96" s="360"/>
      <c r="AL96" s="360"/>
      <c r="AM96" s="360"/>
      <c r="AN96" s="360"/>
      <c r="BB96" s="77"/>
      <c r="BC96" s="293"/>
      <c r="BD96" s="293"/>
      <c r="BE96" s="293"/>
      <c r="BF96" s="292"/>
      <c r="BG96" s="292"/>
      <c r="BH96" s="292"/>
      <c r="BI96" s="292"/>
      <c r="BJ96" s="292"/>
      <c r="BK96" s="292"/>
      <c r="BL96" s="292"/>
      <c r="BM96" s="292"/>
      <c r="BN96" s="292"/>
    </row>
    <row r="97" spans="2:66" x14ac:dyDescent="0.35">
      <c r="B97" s="362" t="s">
        <v>258</v>
      </c>
      <c r="C97" s="375"/>
      <c r="D97" s="376"/>
      <c r="E97" s="302"/>
      <c r="F97" s="303"/>
      <c r="G97" s="303"/>
      <c r="H97" s="303"/>
      <c r="I97" s="303"/>
      <c r="J97" s="303"/>
      <c r="K97" s="303"/>
      <c r="L97" s="303"/>
      <c r="M97" s="303"/>
      <c r="N97" s="303"/>
      <c r="O97" s="303"/>
      <c r="P97" s="303"/>
      <c r="Q97" s="304"/>
      <c r="R97" s="305"/>
      <c r="S97" s="306">
        <f>SUM(S94:S96)</f>
        <v>0</v>
      </c>
      <c r="T97" s="306">
        <f>SUM(T94:T96)</f>
        <v>0</v>
      </c>
      <c r="U97" s="306">
        <f>SUM(U94:U96)</f>
        <v>0</v>
      </c>
      <c r="V97" s="306">
        <f>SUM(V94:V96)</f>
        <v>0</v>
      </c>
      <c r="W97" s="306">
        <f>SUM(W94:W96)</f>
        <v>0</v>
      </c>
      <c r="X97" s="306">
        <f>SUM(X94:X96)</f>
        <v>0</v>
      </c>
      <c r="Y97" s="306">
        <f>SUM(Y94:Y96)</f>
        <v>0</v>
      </c>
      <c r="Z97" s="306">
        <f>SUM(Z94:Z96)</f>
        <v>0</v>
      </c>
      <c r="AA97" s="306">
        <f>SUM(AA94:AA96)</f>
        <v>0</v>
      </c>
      <c r="AB97" s="306">
        <f>SUM(AB94:AB96)</f>
        <v>0</v>
      </c>
      <c r="AC97" s="306">
        <f>SUM(AC94:AC96)</f>
        <v>0</v>
      </c>
      <c r="AD97" s="79"/>
      <c r="AE97" s="79"/>
      <c r="AF97" s="79"/>
      <c r="AG97" s="79"/>
      <c r="AH97" s="79"/>
      <c r="AI97" s="79"/>
      <c r="AJ97" s="79"/>
      <c r="AK97" s="79"/>
      <c r="AL97" s="79"/>
      <c r="AM97" s="79"/>
      <c r="AN97" s="79"/>
      <c r="BC97" s="293"/>
      <c r="BD97" s="293"/>
      <c r="BE97" s="293"/>
      <c r="BF97" s="292"/>
      <c r="BG97" s="292"/>
      <c r="BH97" s="292"/>
      <c r="BI97" s="292"/>
      <c r="BJ97" s="292"/>
      <c r="BK97" s="292"/>
      <c r="BL97" s="292"/>
      <c r="BM97" s="292"/>
      <c r="BN97" s="292"/>
    </row>
    <row r="98" spans="2:66" x14ac:dyDescent="0.35">
      <c r="B98" s="312"/>
      <c r="C98" s="313"/>
      <c r="D98" s="314"/>
      <c r="E98" s="302"/>
      <c r="F98" s="303"/>
      <c r="G98" s="303"/>
      <c r="H98" s="303"/>
      <c r="I98" s="303"/>
      <c r="J98" s="303"/>
      <c r="K98" s="303"/>
      <c r="L98" s="303"/>
      <c r="M98" s="303"/>
      <c r="N98" s="303"/>
      <c r="O98" s="303"/>
      <c r="P98" s="303"/>
      <c r="Q98" s="304"/>
      <c r="R98" s="303"/>
      <c r="S98" s="306"/>
      <c r="T98" s="306"/>
      <c r="U98" s="306"/>
      <c r="V98" s="306"/>
      <c r="W98" s="306"/>
      <c r="X98" s="306"/>
      <c r="Y98" s="309"/>
      <c r="Z98" s="309"/>
      <c r="AA98" s="309"/>
      <c r="AB98" s="309"/>
      <c r="AC98" s="307"/>
      <c r="AD98" s="79"/>
      <c r="AE98" s="79"/>
      <c r="AF98" s="79"/>
      <c r="AG98" s="79"/>
      <c r="AH98" s="79"/>
      <c r="AI98" s="79"/>
      <c r="AJ98" s="79"/>
      <c r="AK98" s="79"/>
      <c r="AL98" s="79"/>
      <c r="AM98" s="79"/>
      <c r="AN98" s="79"/>
      <c r="BC98" s="293"/>
      <c r="BD98" s="293"/>
      <c r="BE98" s="293"/>
      <c r="BF98" s="292"/>
      <c r="BG98" s="292"/>
      <c r="BH98" s="292"/>
      <c r="BI98" s="292"/>
      <c r="BJ98" s="292"/>
      <c r="BK98" s="292"/>
      <c r="BL98" s="292"/>
      <c r="BM98" s="292"/>
      <c r="BN98" s="292"/>
    </row>
    <row r="99" spans="2:66" hidden="1" x14ac:dyDescent="0.35">
      <c r="B99" s="264" t="s">
        <v>259</v>
      </c>
      <c r="C99" s="94"/>
      <c r="D99" s="263"/>
      <c r="E99" s="265"/>
      <c r="F99" s="267"/>
      <c r="G99" s="267"/>
      <c r="H99" s="267"/>
      <c r="I99" s="267"/>
      <c r="J99" s="267"/>
      <c r="K99" s="267"/>
      <c r="L99" s="267"/>
      <c r="M99" s="267"/>
      <c r="N99" s="267"/>
      <c r="O99" s="267"/>
      <c r="P99" s="267"/>
      <c r="Q99" s="267"/>
      <c r="R99" s="267"/>
      <c r="S99" s="81">
        <f>S87+S94+S95+S96</f>
        <v>0</v>
      </c>
      <c r="T99" s="81">
        <f>T87+T94+T95+T96</f>
        <v>0</v>
      </c>
      <c r="U99" s="81">
        <f>U87+U94+U95+U96</f>
        <v>0</v>
      </c>
      <c r="V99" s="81">
        <f>V87+V94+V95+V96</f>
        <v>0</v>
      </c>
      <c r="W99" s="81">
        <f>W87+W94+W95+W96</f>
        <v>0</v>
      </c>
      <c r="X99" s="81">
        <f>X87+X94+X95+X96</f>
        <v>0</v>
      </c>
      <c r="Y99" s="81">
        <f>Y87+Y94+Y95+Y96</f>
        <v>0</v>
      </c>
      <c r="Z99" s="81">
        <f>Z87+Z94+Z95+Z96</f>
        <v>0</v>
      </c>
      <c r="AA99" s="81">
        <f>AA87+AA94+AA95+AA96</f>
        <v>0</v>
      </c>
      <c r="AB99" s="81">
        <f>AB87+AB94+AB95+AB96</f>
        <v>0</v>
      </c>
      <c r="AC99" s="131"/>
      <c r="AD99" s="79"/>
      <c r="AE99" s="79"/>
      <c r="AF99" s="79"/>
      <c r="AG99" s="79"/>
      <c r="AH99" s="79"/>
      <c r="AI99" s="79"/>
      <c r="AJ99" s="79"/>
      <c r="AK99" s="79"/>
      <c r="AL99" s="79"/>
      <c r="AM99" s="79"/>
      <c r="AN99" s="79"/>
    </row>
    <row r="100" spans="2:66" hidden="1" x14ac:dyDescent="0.35">
      <c r="B100" s="264" t="s">
        <v>260</v>
      </c>
      <c r="C100" s="94"/>
      <c r="D100" s="266">
        <f>C42</f>
        <v>0</v>
      </c>
      <c r="E100" s="265"/>
      <c r="F100" s="267"/>
      <c r="G100" s="267"/>
      <c r="H100" s="267"/>
      <c r="I100" s="267"/>
      <c r="J100" s="267"/>
      <c r="K100" s="267"/>
      <c r="L100" s="267"/>
      <c r="M100" s="267"/>
      <c r="N100" s="267"/>
      <c r="O100" s="267"/>
      <c r="P100" s="267"/>
      <c r="Q100" s="267"/>
      <c r="R100" s="267"/>
      <c r="S100" s="81">
        <f>(S72+S67+S79)*$C$42</f>
        <v>0</v>
      </c>
      <c r="T100" s="81">
        <f>(T72+T67+T79)*$C$42</f>
        <v>0</v>
      </c>
      <c r="U100" s="81">
        <f>(U72+U67+U79)*$C$42</f>
        <v>0</v>
      </c>
      <c r="V100" s="81">
        <f>(V72+V67+V79)*$C$42</f>
        <v>0</v>
      </c>
      <c r="W100" s="81">
        <f>(W72+W67+W79)*$C$42</f>
        <v>0</v>
      </c>
      <c r="X100" s="81">
        <f>(X72+X67+X79)*$C$42</f>
        <v>0</v>
      </c>
      <c r="Y100" s="81">
        <f>(Y72+Y67+Y79)*$C$42</f>
        <v>0</v>
      </c>
      <c r="Z100" s="81">
        <f>(Z72+Z67+Z79)*$C$42</f>
        <v>0</v>
      </c>
      <c r="AA100" s="81">
        <f>(AA72+AA67+AA79)*$C$42</f>
        <v>0</v>
      </c>
      <c r="AB100" s="81">
        <f>(AB72+AB67+AB79)*$C$42</f>
        <v>0</v>
      </c>
      <c r="AC100" s="131"/>
      <c r="AD100" s="79"/>
      <c r="AE100" s="79"/>
      <c r="AF100" s="79"/>
      <c r="AG100" s="79"/>
      <c r="AH100" s="79"/>
      <c r="AI100" s="79"/>
      <c r="AJ100" s="79"/>
      <c r="AK100" s="79"/>
      <c r="AL100" s="79"/>
      <c r="AM100" s="79"/>
      <c r="AN100" s="79"/>
    </row>
    <row r="101" spans="2:66" hidden="1" x14ac:dyDescent="0.35">
      <c r="B101" s="312"/>
      <c r="C101" s="313"/>
      <c r="D101" s="314"/>
      <c r="E101" s="302"/>
      <c r="F101" s="303"/>
      <c r="G101" s="303"/>
      <c r="H101" s="303"/>
      <c r="I101" s="303"/>
      <c r="J101" s="303"/>
      <c r="K101" s="303"/>
      <c r="L101" s="303"/>
      <c r="M101" s="303"/>
      <c r="N101" s="303"/>
      <c r="O101" s="303"/>
      <c r="P101" s="303"/>
      <c r="Q101" s="304"/>
      <c r="R101" s="303"/>
      <c r="S101" s="304"/>
      <c r="T101" s="306"/>
      <c r="U101" s="306"/>
      <c r="V101" s="306"/>
      <c r="W101" s="306"/>
      <c r="X101" s="306"/>
      <c r="Y101" s="309"/>
      <c r="Z101" s="309"/>
      <c r="AA101" s="309"/>
      <c r="AB101" s="309"/>
      <c r="AC101" s="307"/>
      <c r="AD101" s="79"/>
      <c r="AE101" s="79"/>
      <c r="AF101" s="79"/>
      <c r="AG101" s="79"/>
      <c r="AH101" s="79"/>
      <c r="AI101" s="79"/>
      <c r="AJ101" s="79"/>
      <c r="AK101" s="79"/>
      <c r="AL101" s="79"/>
      <c r="AM101" s="79"/>
      <c r="AN101" s="79"/>
      <c r="BC101" s="293"/>
      <c r="BD101" s="293"/>
      <c r="BE101" s="293"/>
      <c r="BF101" s="292"/>
      <c r="BG101" s="292"/>
      <c r="BH101" s="292"/>
      <c r="BI101" s="292"/>
      <c r="BJ101" s="292"/>
      <c r="BK101" s="292"/>
      <c r="BL101" s="292"/>
      <c r="BM101" s="292"/>
      <c r="BN101" s="292"/>
    </row>
    <row r="102" spans="2:66" hidden="1" x14ac:dyDescent="0.35">
      <c r="B102" s="264" t="s">
        <v>259</v>
      </c>
      <c r="C102" s="94"/>
      <c r="D102" s="263"/>
      <c r="E102"/>
      <c r="F102" s="78"/>
      <c r="G102" s="78"/>
      <c r="H102" s="78"/>
      <c r="I102" s="78"/>
      <c r="J102" s="78"/>
      <c r="K102" s="78"/>
      <c r="L102" s="78"/>
      <c r="M102" s="78"/>
      <c r="N102" s="78"/>
      <c r="O102" s="78"/>
      <c r="P102" s="78"/>
      <c r="R102" s="78"/>
      <c r="S102" s="81">
        <f>S87+S94+S95+S96</f>
        <v>0</v>
      </c>
      <c r="T102" s="81">
        <f>T87+T94+T95+T96</f>
        <v>0</v>
      </c>
      <c r="U102" s="81">
        <f>U87+U94+U95+U96</f>
        <v>0</v>
      </c>
      <c r="V102" s="81">
        <f>V87+V94+V95+V96</f>
        <v>0</v>
      </c>
      <c r="W102" s="81">
        <f>W87+W94+W95+W96</f>
        <v>0</v>
      </c>
      <c r="X102" s="81">
        <f>X87+X94+X95+X96</f>
        <v>0</v>
      </c>
      <c r="Y102" s="81">
        <f>Y87+Y94+Y95+Y96</f>
        <v>0</v>
      </c>
      <c r="Z102" s="81">
        <f>Z87+Z94+Z95+Z96</f>
        <v>0</v>
      </c>
      <c r="AA102" s="81">
        <f>AA87+AA94+AA95+AA96</f>
        <v>0</v>
      </c>
      <c r="AB102" s="81">
        <f>AB87+AB94+AB95+AB96</f>
        <v>0</v>
      </c>
      <c r="AC102" s="131">
        <f>SUM(S102:AB102)</f>
        <v>0</v>
      </c>
      <c r="AD102" s="79"/>
      <c r="AE102" s="79"/>
      <c r="AF102" s="79"/>
      <c r="AG102" s="79"/>
      <c r="AH102" s="79"/>
      <c r="AI102" s="79"/>
      <c r="AJ102" s="79"/>
      <c r="AK102" s="79"/>
      <c r="AL102" s="79"/>
      <c r="AM102" s="79"/>
      <c r="AN102" s="79"/>
      <c r="BC102" s="293"/>
      <c r="BD102" s="293"/>
      <c r="BE102" s="293"/>
      <c r="BF102" s="292"/>
      <c r="BG102" s="292"/>
      <c r="BH102" s="292"/>
      <c r="BI102" s="292"/>
      <c r="BJ102" s="292"/>
      <c r="BK102" s="292"/>
      <c r="BL102" s="292"/>
      <c r="BM102" s="292"/>
      <c r="BN102" s="292"/>
    </row>
    <row r="103" spans="2:66" hidden="1" x14ac:dyDescent="0.35">
      <c r="B103" s="264"/>
      <c r="C103" s="94"/>
      <c r="D103" s="263"/>
      <c r="E103"/>
      <c r="F103" s="78"/>
      <c r="G103" s="78"/>
      <c r="H103" s="78"/>
      <c r="I103" s="78"/>
      <c r="J103" s="78"/>
      <c r="K103" s="78"/>
      <c r="L103" s="78"/>
      <c r="M103" s="78"/>
      <c r="N103" s="78"/>
      <c r="O103" s="78"/>
      <c r="P103" s="78"/>
      <c r="R103" s="78"/>
      <c r="S103" s="81"/>
      <c r="T103" s="81"/>
      <c r="U103" s="81"/>
      <c r="V103" s="81"/>
      <c r="W103" s="81"/>
      <c r="X103" s="81"/>
      <c r="Y103" s="81"/>
      <c r="Z103" s="81"/>
      <c r="AA103" s="81"/>
      <c r="AB103" s="81"/>
      <c r="AC103" s="131"/>
      <c r="AD103" s="79"/>
      <c r="AE103" s="79"/>
      <c r="AF103" s="79"/>
      <c r="AG103" s="79"/>
      <c r="AH103" s="79"/>
      <c r="AI103" s="79"/>
      <c r="AJ103" s="79"/>
      <c r="AK103" s="79"/>
      <c r="AL103" s="79"/>
      <c r="AM103" s="79"/>
      <c r="AN103" s="79"/>
      <c r="BC103" s="293"/>
      <c r="BD103" s="293"/>
      <c r="BE103" s="293"/>
      <c r="BF103" s="292"/>
      <c r="BG103" s="292"/>
      <c r="BH103" s="292"/>
      <c r="BI103" s="292"/>
      <c r="BJ103" s="292"/>
      <c r="BK103" s="292"/>
      <c r="BL103" s="292"/>
      <c r="BM103" s="292"/>
      <c r="BN103" s="292"/>
    </row>
    <row r="104" spans="2:66" hidden="1" x14ac:dyDescent="0.35">
      <c r="B104" s="264" t="s">
        <v>260</v>
      </c>
      <c r="C104" s="94"/>
      <c r="D104" s="266">
        <f>C42</f>
        <v>0</v>
      </c>
      <c r="E104"/>
      <c r="F104" s="78"/>
      <c r="G104" s="78"/>
      <c r="H104" s="78"/>
      <c r="I104" s="78"/>
      <c r="J104" s="78"/>
      <c r="K104" s="78"/>
      <c r="L104" s="78"/>
      <c r="M104" s="78"/>
      <c r="N104" s="78"/>
      <c r="O104" s="78"/>
      <c r="P104" s="78"/>
      <c r="R104" s="78"/>
      <c r="S104" s="81">
        <f>(S72+S67+S79)*$C$42</f>
        <v>0</v>
      </c>
      <c r="T104" s="81">
        <f>(T72+T67+T79)*$C$42</f>
        <v>0</v>
      </c>
      <c r="U104" s="81">
        <f>(U72+U67+U79)*$C$42</f>
        <v>0</v>
      </c>
      <c r="V104" s="81">
        <f>(V72+V67+V79)*$C$42</f>
        <v>0</v>
      </c>
      <c r="W104" s="81">
        <f>(W72+W67+W79)*$C$42</f>
        <v>0</v>
      </c>
      <c r="X104" s="81">
        <f>(X72+X67+X79)*$C$42</f>
        <v>0</v>
      </c>
      <c r="Y104" s="81">
        <f>(Y72+Y67+Y79)*$C$42</f>
        <v>0</v>
      </c>
      <c r="Z104" s="81">
        <f>(Z72+Z67+Z79)*$C$42</f>
        <v>0</v>
      </c>
      <c r="AA104" s="81">
        <f>(AA72+AA67+AA79)*$C$42</f>
        <v>0</v>
      </c>
      <c r="AB104" s="81">
        <f>(AB72+AB67+AB79)*$C$42</f>
        <v>0</v>
      </c>
      <c r="AC104" s="131">
        <f>SUM(S104:AB104)</f>
        <v>0</v>
      </c>
      <c r="AD104" s="79"/>
      <c r="AE104" s="79"/>
      <c r="AF104" s="79"/>
      <c r="AG104" s="79"/>
      <c r="AH104" s="79"/>
      <c r="AI104" s="79"/>
      <c r="AJ104" s="79"/>
      <c r="AK104" s="79"/>
      <c r="AL104" s="79"/>
      <c r="AM104" s="79"/>
      <c r="AN104" s="79"/>
      <c r="BC104" s="293"/>
      <c r="BD104" s="293"/>
      <c r="BE104" s="293"/>
      <c r="BF104" s="292"/>
      <c r="BG104" s="292"/>
      <c r="BH104" s="292"/>
      <c r="BI104" s="292"/>
      <c r="BJ104" s="292"/>
      <c r="BK104" s="292"/>
      <c r="BL104" s="292"/>
      <c r="BM104" s="292"/>
      <c r="BN104" s="292"/>
    </row>
    <row r="105" spans="2:66" x14ac:dyDescent="0.35">
      <c r="B105" s="264"/>
      <c r="C105" s="94"/>
      <c r="D105" s="263"/>
      <c r="E105"/>
      <c r="F105" s="78"/>
      <c r="G105" s="78"/>
      <c r="H105" s="78"/>
      <c r="I105" s="78"/>
      <c r="J105" s="78"/>
      <c r="K105" s="78"/>
      <c r="L105" s="78"/>
      <c r="M105" s="78"/>
      <c r="N105" s="78"/>
      <c r="O105" s="78"/>
      <c r="P105" s="78"/>
      <c r="R105" s="78"/>
      <c r="S105" s="81"/>
      <c r="T105" s="81"/>
      <c r="U105" s="81"/>
      <c r="V105" s="81"/>
      <c r="W105" s="81"/>
      <c r="X105" s="81"/>
      <c r="Y105" s="47"/>
      <c r="Z105" s="47"/>
      <c r="AA105" s="47"/>
      <c r="AB105" s="47"/>
      <c r="AC105" s="131"/>
      <c r="AD105" s="79"/>
      <c r="AE105" s="79"/>
      <c r="AF105" s="79"/>
      <c r="AG105" s="79"/>
      <c r="AH105" s="79"/>
      <c r="AI105" s="79"/>
      <c r="AJ105" s="79"/>
      <c r="AK105" s="79"/>
      <c r="AL105" s="79"/>
      <c r="AM105" s="79"/>
      <c r="AN105" s="79"/>
      <c r="BC105" s="293"/>
      <c r="BD105" s="293"/>
      <c r="BE105" s="293"/>
      <c r="BF105" s="292"/>
      <c r="BG105" s="292"/>
      <c r="BH105" s="292"/>
      <c r="BI105" s="292"/>
      <c r="BJ105" s="292"/>
      <c r="BK105" s="292"/>
      <c r="BL105" s="292"/>
      <c r="BM105" s="292"/>
      <c r="BN105" s="292"/>
    </row>
    <row r="106" spans="2:66" x14ac:dyDescent="0.35">
      <c r="B106" s="299" t="s">
        <v>261</v>
      </c>
      <c r="C106" s="310"/>
      <c r="D106" s="311">
        <f>C42</f>
        <v>0</v>
      </c>
      <c r="E106" s="302"/>
      <c r="F106" s="303"/>
      <c r="G106" s="303"/>
      <c r="H106" s="303"/>
      <c r="I106" s="303"/>
      <c r="J106" s="303"/>
      <c r="K106" s="303"/>
      <c r="L106" s="303"/>
      <c r="M106" s="303"/>
      <c r="N106" s="303"/>
      <c r="O106" s="303"/>
      <c r="P106" s="330"/>
      <c r="Q106" s="304"/>
      <c r="R106" s="305"/>
      <c r="S106" s="307">
        <f>IF($C$41&gt;$C$42,S104,S97)</f>
        <v>0</v>
      </c>
      <c r="T106" s="307">
        <f t="shared" ref="T106:BA106" si="126">IF($C$41&gt;$C$42,T104,T97)</f>
        <v>0</v>
      </c>
      <c r="U106" s="307">
        <f t="shared" si="126"/>
        <v>0</v>
      </c>
      <c r="V106" s="307">
        <f t="shared" si="126"/>
        <v>0</v>
      </c>
      <c r="W106" s="307">
        <f t="shared" si="126"/>
        <v>0</v>
      </c>
      <c r="X106" s="307">
        <f t="shared" si="126"/>
        <v>0</v>
      </c>
      <c r="Y106" s="307">
        <f t="shared" si="126"/>
        <v>0</v>
      </c>
      <c r="Z106" s="307">
        <f t="shared" si="126"/>
        <v>0</v>
      </c>
      <c r="AA106" s="307">
        <f t="shared" si="126"/>
        <v>0</v>
      </c>
      <c r="AB106" s="307">
        <f t="shared" si="126"/>
        <v>0</v>
      </c>
      <c r="AC106" s="307">
        <f t="shared" si="126"/>
        <v>0</v>
      </c>
      <c r="AD106" s="307">
        <f t="shared" si="126"/>
        <v>0</v>
      </c>
      <c r="AE106" s="307">
        <f t="shared" si="126"/>
        <v>0</v>
      </c>
      <c r="AF106" s="307">
        <f t="shared" si="126"/>
        <v>0</v>
      </c>
      <c r="AG106" s="307">
        <f t="shared" si="126"/>
        <v>0</v>
      </c>
      <c r="AH106" s="307">
        <f t="shared" si="126"/>
        <v>0</v>
      </c>
      <c r="AI106" s="307">
        <f t="shared" si="126"/>
        <v>0</v>
      </c>
      <c r="AJ106" s="307">
        <f t="shared" si="126"/>
        <v>0</v>
      </c>
      <c r="AK106" s="307">
        <f t="shared" si="126"/>
        <v>0</v>
      </c>
      <c r="AL106" s="307">
        <f t="shared" si="126"/>
        <v>0</v>
      </c>
      <c r="AM106" s="307">
        <f t="shared" si="126"/>
        <v>0</v>
      </c>
      <c r="AN106" s="307">
        <f t="shared" si="126"/>
        <v>0</v>
      </c>
      <c r="AO106" s="307">
        <f t="shared" si="126"/>
        <v>0</v>
      </c>
      <c r="AP106" s="307">
        <f t="shared" si="126"/>
        <v>0</v>
      </c>
      <c r="AQ106" s="307">
        <f t="shared" si="126"/>
        <v>0</v>
      </c>
      <c r="AR106" s="307">
        <f t="shared" si="126"/>
        <v>0</v>
      </c>
      <c r="AS106" s="307">
        <f t="shared" si="126"/>
        <v>0</v>
      </c>
      <c r="AT106" s="307">
        <f t="shared" si="126"/>
        <v>0</v>
      </c>
      <c r="AU106" s="307">
        <f t="shared" si="126"/>
        <v>0</v>
      </c>
      <c r="AV106" s="307">
        <f t="shared" si="126"/>
        <v>0</v>
      </c>
      <c r="AW106" s="307">
        <f t="shared" si="126"/>
        <v>0</v>
      </c>
      <c r="AX106" s="307">
        <f t="shared" si="126"/>
        <v>0</v>
      </c>
      <c r="AY106" s="307">
        <f t="shared" si="126"/>
        <v>0</v>
      </c>
      <c r="AZ106" s="307">
        <f t="shared" si="126"/>
        <v>0</v>
      </c>
      <c r="BA106" s="307">
        <f t="shared" si="126"/>
        <v>0</v>
      </c>
      <c r="BB106" s="77"/>
      <c r="BC106" s="293"/>
      <c r="BD106" s="293"/>
      <c r="BE106" s="293"/>
      <c r="BF106" s="292"/>
      <c r="BG106" s="292"/>
      <c r="BH106" s="292"/>
      <c r="BI106" s="292"/>
      <c r="BJ106" s="292"/>
      <c r="BK106" s="292"/>
      <c r="BL106" s="292"/>
      <c r="BM106" s="292"/>
      <c r="BN106" s="292"/>
    </row>
    <row r="107" spans="2:66" x14ac:dyDescent="0.35">
      <c r="B107" s="377"/>
      <c r="C107" s="378"/>
      <c r="D107" s="379"/>
      <c r="E107"/>
      <c r="F107" s="78"/>
      <c r="G107" s="78"/>
      <c r="H107" s="78"/>
      <c r="I107" s="78"/>
      <c r="J107" s="78"/>
      <c r="K107" s="78"/>
      <c r="L107" s="78"/>
      <c r="M107" s="78"/>
      <c r="N107" s="78"/>
      <c r="O107" s="78"/>
      <c r="P107" s="78"/>
      <c r="R107" s="78"/>
      <c r="S107" s="34"/>
      <c r="T107" s="34"/>
      <c r="U107" s="34"/>
      <c r="V107" s="34"/>
      <c r="W107" s="34"/>
      <c r="X107" s="34"/>
      <c r="Y107" s="50"/>
      <c r="Z107" s="50"/>
      <c r="AA107" s="50"/>
      <c r="AB107" s="50"/>
      <c r="AC107" s="131"/>
      <c r="AD107" s="79"/>
      <c r="AE107" s="79"/>
      <c r="AF107" s="79"/>
      <c r="AG107" s="79"/>
      <c r="AH107" s="79"/>
      <c r="AI107" s="79"/>
      <c r="AJ107" s="79"/>
      <c r="AK107" s="79"/>
      <c r="AL107" s="79"/>
      <c r="AM107" s="79"/>
      <c r="AN107" s="79"/>
      <c r="BC107" s="293"/>
      <c r="BD107" s="293"/>
      <c r="BE107" s="293"/>
      <c r="BF107" s="292"/>
      <c r="BG107" s="292"/>
      <c r="BH107" s="292"/>
      <c r="BI107" s="292"/>
      <c r="BJ107" s="292"/>
      <c r="BK107" s="292"/>
      <c r="BL107" s="292"/>
      <c r="BM107" s="292"/>
      <c r="BN107" s="292"/>
    </row>
    <row r="108" spans="2:66" x14ac:dyDescent="0.35">
      <c r="B108" s="362" t="s">
        <v>262</v>
      </c>
      <c r="C108" s="375"/>
      <c r="D108" s="376"/>
      <c r="E108" s="302"/>
      <c r="F108" s="303"/>
      <c r="G108" s="303"/>
      <c r="H108" s="303"/>
      <c r="I108" s="303"/>
      <c r="J108" s="303"/>
      <c r="K108" s="303"/>
      <c r="L108" s="303"/>
      <c r="M108" s="303"/>
      <c r="N108" s="303"/>
      <c r="O108" s="303"/>
      <c r="P108" s="303"/>
      <c r="Q108" s="304"/>
      <c r="R108" s="305"/>
      <c r="S108" s="306">
        <f>S92+S97</f>
        <v>0</v>
      </c>
      <c r="T108" s="306">
        <f>T92+T97</f>
        <v>0</v>
      </c>
      <c r="U108" s="306">
        <f>U92+U97</f>
        <v>0</v>
      </c>
      <c r="V108" s="306">
        <f>V92+V97</f>
        <v>0</v>
      </c>
      <c r="W108" s="306">
        <f>W92+W97</f>
        <v>0</v>
      </c>
      <c r="X108" s="306">
        <f>X92+X97</f>
        <v>0</v>
      </c>
      <c r="Y108" s="309">
        <f>Y92+Y97</f>
        <v>0</v>
      </c>
      <c r="Z108" s="309">
        <f>Z92+Z97</f>
        <v>0</v>
      </c>
      <c r="AA108" s="309">
        <f>AA92+AA97</f>
        <v>0</v>
      </c>
      <c r="AB108" s="309">
        <f>AB92+AB97</f>
        <v>0</v>
      </c>
      <c r="AC108" s="307">
        <f>SUM(S108:AB108)</f>
        <v>0</v>
      </c>
      <c r="AD108" s="79"/>
      <c r="AE108" s="79"/>
      <c r="AF108" s="79"/>
      <c r="AG108" s="79"/>
      <c r="AH108" s="79"/>
      <c r="AI108" s="79"/>
      <c r="AJ108" s="79"/>
      <c r="AK108" s="79"/>
      <c r="AL108" s="79"/>
      <c r="AM108" s="79"/>
      <c r="AN108" s="79"/>
      <c r="BB108" s="77"/>
      <c r="BC108" s="293"/>
      <c r="BD108" s="293"/>
      <c r="BE108" s="293"/>
      <c r="BF108" s="292"/>
      <c r="BG108" s="292"/>
      <c r="BH108" s="292"/>
      <c r="BI108" s="292"/>
      <c r="BJ108" s="292"/>
      <c r="BK108" s="292"/>
      <c r="BL108" s="292"/>
      <c r="BM108" s="292"/>
      <c r="BN108" s="292"/>
    </row>
    <row r="109" spans="2:66" x14ac:dyDescent="0.35">
      <c r="B109" s="255"/>
      <c r="C109"/>
      <c r="D109" s="256"/>
      <c r="E109"/>
      <c r="F109" s="78"/>
      <c r="G109" s="78"/>
      <c r="H109" s="78"/>
      <c r="I109" s="78"/>
      <c r="J109" s="78"/>
      <c r="K109" s="78"/>
      <c r="L109" s="78"/>
      <c r="M109" s="78"/>
      <c r="N109" s="78"/>
      <c r="O109" s="78"/>
      <c r="P109" s="78"/>
      <c r="R109" s="78"/>
      <c r="S109" s="34"/>
      <c r="T109" s="34"/>
      <c r="U109" s="34"/>
      <c r="V109" s="34"/>
      <c r="W109" s="34"/>
      <c r="X109" s="34"/>
      <c r="Y109" s="50"/>
      <c r="Z109" s="50"/>
      <c r="AA109" s="50"/>
      <c r="AB109" s="50"/>
      <c r="AC109" s="131"/>
      <c r="AD109" s="79"/>
      <c r="AE109" s="79"/>
      <c r="AF109" s="79"/>
      <c r="AG109" s="79"/>
      <c r="AH109" s="79"/>
      <c r="AI109" s="79"/>
      <c r="AJ109" s="79"/>
      <c r="AK109" s="79"/>
      <c r="AL109" s="79"/>
      <c r="AM109" s="79"/>
      <c r="AN109" s="79"/>
      <c r="BC109" s="293"/>
      <c r="BD109" s="293"/>
      <c r="BE109" s="293"/>
      <c r="BF109" s="292"/>
      <c r="BG109" s="292"/>
      <c r="BH109" s="292"/>
      <c r="BI109" s="292"/>
      <c r="BJ109" s="292"/>
      <c r="BK109" s="292"/>
      <c r="BL109" s="292"/>
      <c r="BM109" s="292"/>
      <c r="BN109" s="292"/>
    </row>
    <row r="110" spans="2:66" x14ac:dyDescent="0.35">
      <c r="B110" s="299" t="s">
        <v>263</v>
      </c>
      <c r="C110" s="300"/>
      <c r="D110" s="301"/>
      <c r="E110" s="302"/>
      <c r="F110" s="303"/>
      <c r="G110" s="303"/>
      <c r="H110" s="303"/>
      <c r="I110" s="303"/>
      <c r="J110" s="303"/>
      <c r="K110" s="303"/>
      <c r="L110" s="303"/>
      <c r="M110" s="303"/>
      <c r="N110" s="303"/>
      <c r="O110" s="303"/>
      <c r="P110" s="303"/>
      <c r="Q110" s="304"/>
      <c r="R110" s="305"/>
      <c r="S110" s="306">
        <f>S93+S106</f>
        <v>0</v>
      </c>
      <c r="T110" s="306">
        <f>T93+T106</f>
        <v>0</v>
      </c>
      <c r="U110" s="306">
        <f>U93+U106</f>
        <v>0</v>
      </c>
      <c r="V110" s="306">
        <f>V93+V106</f>
        <v>0</v>
      </c>
      <c r="W110" s="306">
        <f>W93+W106</f>
        <v>0</v>
      </c>
      <c r="X110" s="306">
        <f>X93+X106</f>
        <v>0</v>
      </c>
      <c r="Y110" s="306">
        <f>Y93+Y106</f>
        <v>0</v>
      </c>
      <c r="Z110" s="306">
        <f>Z93+Z106</f>
        <v>0</v>
      </c>
      <c r="AA110" s="306">
        <f>AA93+AA106</f>
        <v>0</v>
      </c>
      <c r="AB110" s="306">
        <f>AB93+AB106</f>
        <v>0</v>
      </c>
      <c r="AC110" s="307">
        <f>SUM(S110:AB110)</f>
        <v>0</v>
      </c>
      <c r="AD110" s="79"/>
      <c r="AE110" s="79"/>
      <c r="AF110" s="79"/>
      <c r="AG110" s="79"/>
      <c r="AH110" s="79"/>
      <c r="AI110" s="79"/>
      <c r="AJ110" s="79"/>
      <c r="AK110" s="79"/>
      <c r="AL110" s="79"/>
      <c r="AM110" s="79"/>
      <c r="AN110" s="79"/>
      <c r="BB110" s="77"/>
      <c r="BC110" s="293"/>
      <c r="BD110" s="293"/>
      <c r="BE110" s="293"/>
      <c r="BF110" s="292"/>
      <c r="BG110" s="292"/>
      <c r="BH110" s="292"/>
      <c r="BI110" s="292"/>
      <c r="BJ110" s="292"/>
      <c r="BK110" s="292"/>
      <c r="BL110" s="292"/>
      <c r="BM110" s="292"/>
      <c r="BN110" s="292"/>
    </row>
    <row r="111" spans="2:66" x14ac:dyDescent="0.35">
      <c r="B111" s="15"/>
      <c r="C111"/>
      <c r="D111"/>
      <c r="E111"/>
      <c r="F111" s="78"/>
      <c r="G111" s="78"/>
      <c r="H111" s="78"/>
      <c r="I111" s="78"/>
      <c r="J111" s="78"/>
      <c r="K111" s="78"/>
      <c r="L111" s="78"/>
      <c r="M111" s="78"/>
      <c r="N111" s="78"/>
      <c r="O111" s="78"/>
      <c r="P111" s="78"/>
      <c r="R111" s="78"/>
      <c r="S111" s="34"/>
      <c r="T111" s="34"/>
      <c r="U111" s="34"/>
      <c r="V111" s="34"/>
      <c r="W111" s="34"/>
      <c r="X111" s="34"/>
      <c r="Y111" s="50"/>
      <c r="Z111" s="50"/>
      <c r="AA111" s="50"/>
      <c r="AB111" s="50"/>
      <c r="AC111" s="50"/>
      <c r="AD111" s="79"/>
      <c r="AE111" s="79"/>
      <c r="AF111" s="79"/>
      <c r="AG111" s="79"/>
      <c r="AH111" s="79"/>
      <c r="AI111" s="79"/>
      <c r="AJ111" s="79"/>
      <c r="AK111" s="79"/>
      <c r="AL111" s="79"/>
      <c r="AM111" s="79"/>
      <c r="AN111" s="79"/>
      <c r="BC111" s="292"/>
      <c r="BD111" s="292"/>
      <c r="BE111" s="292"/>
      <c r="BF111" s="292"/>
      <c r="BG111" s="292"/>
      <c r="BH111" s="292"/>
      <c r="BI111" s="292"/>
      <c r="BJ111" s="292"/>
      <c r="BK111" s="292"/>
      <c r="BL111" s="292"/>
      <c r="BM111" s="292"/>
      <c r="BN111" s="292"/>
    </row>
    <row r="112" spans="2:66" x14ac:dyDescent="0.35">
      <c r="B112" s="78"/>
      <c r="C112" s="79"/>
      <c r="D112" s="79"/>
      <c r="E112" s="79"/>
      <c r="F112" s="78"/>
      <c r="G112" s="78"/>
      <c r="H112" s="78"/>
      <c r="I112" s="78"/>
      <c r="J112" s="78"/>
      <c r="K112" s="78"/>
      <c r="L112" s="78"/>
      <c r="M112" s="78"/>
      <c r="N112" s="78"/>
      <c r="O112" s="78"/>
      <c r="P112" s="78"/>
      <c r="R112" s="78"/>
      <c r="S112" s="50"/>
      <c r="T112" s="50"/>
      <c r="U112" s="50"/>
      <c r="V112" s="50"/>
      <c r="W112" s="50"/>
      <c r="X112" s="50"/>
      <c r="Y112" s="50"/>
      <c r="Z112" s="50"/>
      <c r="AA112" s="50"/>
      <c r="AB112" s="50"/>
      <c r="AC112" s="50"/>
      <c r="AD112" s="79"/>
      <c r="AE112" s="79"/>
      <c r="AF112" s="79"/>
      <c r="AG112" s="79"/>
      <c r="AH112" s="79"/>
      <c r="AI112" s="79"/>
      <c r="AJ112" s="79"/>
      <c r="AK112" s="79"/>
      <c r="AL112" s="79"/>
      <c r="AM112" s="79"/>
      <c r="AN112" s="79"/>
      <c r="BC112" s="292"/>
      <c r="BD112" s="292"/>
      <c r="BE112" s="292"/>
      <c r="BF112" s="292"/>
      <c r="BG112" s="292"/>
      <c r="BH112" s="292"/>
      <c r="BI112" s="292"/>
      <c r="BJ112" s="292"/>
      <c r="BK112" s="292"/>
      <c r="BL112" s="292"/>
      <c r="BM112" s="292"/>
      <c r="BN112" s="292"/>
    </row>
    <row r="113" spans="2:66" ht="15.5" x14ac:dyDescent="0.35">
      <c r="B113" s="49" t="s">
        <v>4266</v>
      </c>
      <c r="C113" s="13"/>
      <c r="D113" s="13"/>
      <c r="E113" s="13"/>
      <c r="S113" s="13"/>
      <c r="BC113" s="292"/>
      <c r="BD113" s="292"/>
      <c r="BE113" s="292"/>
      <c r="BF113" s="292"/>
      <c r="BG113" s="292"/>
      <c r="BH113" s="292"/>
      <c r="BI113" s="292"/>
      <c r="BJ113" s="292"/>
      <c r="BK113" s="292"/>
      <c r="BL113" s="292"/>
      <c r="BM113" s="292"/>
      <c r="BN113" s="292"/>
    </row>
    <row r="114" spans="2:66" x14ac:dyDescent="0.35">
      <c r="B114" s="13"/>
      <c r="C114" s="13"/>
      <c r="D114" s="13"/>
      <c r="E114" s="13"/>
      <c r="P114" s="75"/>
      <c r="R114" s="65"/>
      <c r="S114" s="21" t="s">
        <v>211</v>
      </c>
      <c r="T114" s="21" t="s">
        <v>212</v>
      </c>
      <c r="U114" s="21" t="s">
        <v>213</v>
      </c>
      <c r="V114" s="21" t="s">
        <v>214</v>
      </c>
      <c r="W114" s="21" t="s">
        <v>215</v>
      </c>
      <c r="X114" s="21" t="s">
        <v>216</v>
      </c>
      <c r="Y114" s="21" t="s">
        <v>206</v>
      </c>
      <c r="Z114" s="21" t="s">
        <v>207</v>
      </c>
      <c r="AA114" s="21" t="s">
        <v>208</v>
      </c>
      <c r="AB114" s="21" t="s">
        <v>209</v>
      </c>
      <c r="AC114" s="21" t="s">
        <v>229</v>
      </c>
      <c r="AD114" s="13"/>
      <c r="AE114" s="13"/>
      <c r="AF114" s="13"/>
      <c r="AG114" s="13"/>
      <c r="AH114" s="13"/>
      <c r="AI114" s="13"/>
      <c r="AJ114" s="13"/>
      <c r="AK114" s="13"/>
      <c r="AL114" s="13"/>
      <c r="AM114" s="13"/>
      <c r="AN114" s="13"/>
      <c r="BC114" s="292"/>
      <c r="BD114" s="292"/>
      <c r="BE114" s="292"/>
      <c r="BF114" s="292"/>
      <c r="BG114" s="292"/>
      <c r="BH114" s="292"/>
      <c r="BI114" s="292"/>
      <c r="BJ114" s="292"/>
      <c r="BK114" s="292"/>
      <c r="BL114" s="292"/>
      <c r="BM114" s="292"/>
      <c r="BN114" s="292"/>
    </row>
    <row r="115" spans="2:66" x14ac:dyDescent="0.35">
      <c r="B115" s="355" t="s">
        <v>264</v>
      </c>
      <c r="C115" s="354"/>
      <c r="D115" s="368"/>
      <c r="E115"/>
      <c r="R115" s="251"/>
      <c r="S115" s="321">
        <f t="shared" ref="S115:AB115" si="127">S110</f>
        <v>0</v>
      </c>
      <c r="T115" s="321">
        <f t="shared" si="127"/>
        <v>0</v>
      </c>
      <c r="U115" s="321">
        <f t="shared" si="127"/>
        <v>0</v>
      </c>
      <c r="V115" s="321">
        <f t="shared" si="127"/>
        <v>0</v>
      </c>
      <c r="W115" s="321">
        <f t="shared" si="127"/>
        <v>0</v>
      </c>
      <c r="X115" s="321">
        <f t="shared" si="127"/>
        <v>0</v>
      </c>
      <c r="Y115" s="321">
        <f t="shared" si="127"/>
        <v>0</v>
      </c>
      <c r="Z115" s="321">
        <f t="shared" si="127"/>
        <v>0</v>
      </c>
      <c r="AA115" s="321">
        <f t="shared" si="127"/>
        <v>0</v>
      </c>
      <c r="AB115" s="321">
        <f t="shared" si="127"/>
        <v>0</v>
      </c>
      <c r="AC115" s="131">
        <f>SUM(S115:AB115)</f>
        <v>0</v>
      </c>
      <c r="AD115" s="360"/>
      <c r="AE115" s="360"/>
      <c r="AF115" s="360"/>
      <c r="AG115" s="360"/>
      <c r="AH115" s="360"/>
      <c r="AI115" s="360"/>
      <c r="AJ115" s="360"/>
      <c r="AK115" s="360"/>
      <c r="AL115" s="360"/>
      <c r="AM115" s="360"/>
      <c r="AN115" s="360"/>
      <c r="BC115" s="292"/>
      <c r="BD115" s="292"/>
      <c r="BE115" s="292"/>
      <c r="BF115" s="292"/>
      <c r="BG115" s="292"/>
      <c r="BH115" s="292"/>
      <c r="BI115" s="292"/>
      <c r="BJ115" s="292"/>
      <c r="BK115" s="292"/>
      <c r="BL115" s="292"/>
      <c r="BM115" s="292"/>
    </row>
    <row r="116" spans="2:66" ht="15" thickBot="1" x14ac:dyDescent="0.4">
      <c r="B116" s="373" t="s">
        <v>266</v>
      </c>
      <c r="C116" s="374"/>
      <c r="D116" s="348" t="s">
        <v>265</v>
      </c>
      <c r="E116"/>
      <c r="R116" s="80">
        <f>VLOOKUP($D$116,Samfinansieringsprocent!$A$1:$B$3,2,FALSE)*(R72+R67+R79)</f>
        <v>0</v>
      </c>
      <c r="S116" s="80">
        <f>VLOOKUP($D$116,Samfinansieringsprocent!$A$1:$B$3,2,FALSE)*(S72+S67+S79)</f>
        <v>0</v>
      </c>
      <c r="T116" s="80">
        <f>VLOOKUP($D$116,Samfinansieringsprocent!$A$1:$B$3,2,FALSE)*(T72+T67+T79)</f>
        <v>0</v>
      </c>
      <c r="U116" s="80">
        <f>VLOOKUP($D$116,Samfinansieringsprocent!$A$1:$B$3,2,FALSE)*(U72+U67+U79)</f>
        <v>0</v>
      </c>
      <c r="V116" s="80">
        <f>VLOOKUP($D$116,Samfinansieringsprocent!$A$1:$B$3,2,FALSE)*(V72+V67+V79)</f>
        <v>0</v>
      </c>
      <c r="W116" s="80">
        <f>VLOOKUP($D$116,Samfinansieringsprocent!$A$1:$B$3,2,FALSE)*(W72+W67+W79)</f>
        <v>0</v>
      </c>
      <c r="X116" s="80">
        <f>VLOOKUP($D$116,Samfinansieringsprocent!$A$1:$B$3,2,FALSE)*(X72+X67+X79)</f>
        <v>0</v>
      </c>
      <c r="Y116" s="80">
        <f>VLOOKUP($D$116,Samfinansieringsprocent!$A$1:$B$3,2,FALSE)*(Y72+Y67+Y79)</f>
        <v>0</v>
      </c>
      <c r="Z116" s="80">
        <f>VLOOKUP($D$116,Samfinansieringsprocent!$A$1:$B$3,2,FALSE)*(Z72+Z67+Z79)</f>
        <v>0</v>
      </c>
      <c r="AA116" s="80">
        <f>VLOOKUP($D$116,Samfinansieringsprocent!$A$1:$B$3,2,FALSE)*(AA72+AA67+AA79)</f>
        <v>0</v>
      </c>
      <c r="AB116" s="80">
        <f>VLOOKUP($D$116,Samfinansieringsprocent!$A$1:$B$3,2,FALSE)*(AB72+AB67+AB79)</f>
        <v>0</v>
      </c>
      <c r="AC116" s="262">
        <f>SUM(S116:AB116)</f>
        <v>0</v>
      </c>
      <c r="AD116" s="79"/>
      <c r="AE116" s="79"/>
      <c r="AF116" s="79"/>
      <c r="AG116" s="79"/>
      <c r="AH116" s="79"/>
      <c r="AI116" s="79"/>
      <c r="AJ116" s="79"/>
      <c r="AK116" s="79"/>
      <c r="AL116" s="79"/>
      <c r="AM116" s="79"/>
      <c r="AN116" s="79"/>
      <c r="BC116" s="292"/>
      <c r="BD116" s="292"/>
      <c r="BE116" s="292"/>
      <c r="BF116" s="292"/>
      <c r="BG116" s="292"/>
      <c r="BH116" s="292"/>
      <c r="BI116" s="292"/>
      <c r="BJ116" s="292"/>
      <c r="BK116" s="292"/>
      <c r="BL116" s="292"/>
      <c r="BM116" s="292"/>
    </row>
    <row r="117" spans="2:66" ht="15" thickBot="1" x14ac:dyDescent="0.4">
      <c r="B117" s="369" t="s">
        <v>267</v>
      </c>
      <c r="C117" s="370"/>
      <c r="D117" s="371"/>
      <c r="E117" s="248"/>
      <c r="R117" s="252"/>
      <c r="S117" s="128">
        <f>S115+S116-S108</f>
        <v>0</v>
      </c>
      <c r="T117" s="128">
        <f t="shared" ref="T117:AB117" si="128">T115+T116-T108</f>
        <v>0</v>
      </c>
      <c r="U117" s="128">
        <f t="shared" si="128"/>
        <v>0</v>
      </c>
      <c r="V117" s="128">
        <f t="shared" si="128"/>
        <v>0</v>
      </c>
      <c r="W117" s="128">
        <f t="shared" si="128"/>
        <v>0</v>
      </c>
      <c r="X117" s="128">
        <f t="shared" si="128"/>
        <v>0</v>
      </c>
      <c r="Y117" s="128">
        <f t="shared" si="128"/>
        <v>0</v>
      </c>
      <c r="Z117" s="128">
        <f t="shared" si="128"/>
        <v>0</v>
      </c>
      <c r="AA117" s="128">
        <f t="shared" si="128"/>
        <v>0</v>
      </c>
      <c r="AB117" s="128">
        <f t="shared" si="128"/>
        <v>0</v>
      </c>
      <c r="AC117" s="129">
        <f>SUM(S117:AB117)</f>
        <v>0</v>
      </c>
      <c r="AD117" s="372"/>
      <c r="AE117" s="372"/>
      <c r="AF117" s="372"/>
      <c r="AG117" s="372"/>
      <c r="AH117" s="372"/>
      <c r="AI117" s="372"/>
      <c r="AJ117" s="372"/>
      <c r="AK117" s="372"/>
      <c r="AL117" s="372"/>
      <c r="AM117" s="372"/>
      <c r="AN117" s="372"/>
      <c r="BB117" s="77"/>
      <c r="BC117" s="292"/>
      <c r="BD117" s="292"/>
      <c r="BE117" s="292"/>
      <c r="BF117" s="292"/>
      <c r="BG117" s="292"/>
      <c r="BH117" s="292"/>
      <c r="BI117" s="292"/>
      <c r="BJ117" s="292"/>
      <c r="BK117" s="292"/>
      <c r="BL117" s="292"/>
      <c r="BM117" s="292"/>
    </row>
    <row r="118" spans="2:66" x14ac:dyDescent="0.35">
      <c r="B118" s="280"/>
      <c r="C118" s="248"/>
      <c r="D118" s="248"/>
      <c r="E118" s="248"/>
      <c r="S118" s="281"/>
      <c r="T118" s="281"/>
      <c r="U118" s="281"/>
      <c r="V118" s="281"/>
      <c r="W118" s="281"/>
      <c r="X118" s="281"/>
      <c r="Y118" s="281"/>
      <c r="Z118" s="281"/>
      <c r="AA118" s="281"/>
      <c r="AB118" s="281"/>
      <c r="AC118" s="281"/>
      <c r="AD118" s="248"/>
      <c r="AE118" s="248"/>
      <c r="AF118" s="248"/>
      <c r="AG118" s="248"/>
      <c r="AH118" s="248"/>
      <c r="AI118" s="248"/>
      <c r="AJ118" s="248"/>
      <c r="AK118" s="248"/>
      <c r="AL118" s="248"/>
      <c r="AM118" s="248"/>
      <c r="AN118" s="248"/>
      <c r="BB118" s="77"/>
      <c r="BC118" s="293"/>
      <c r="BD118" s="292"/>
      <c r="BE118" s="292"/>
      <c r="BF118" s="292"/>
      <c r="BG118" s="292"/>
      <c r="BH118" s="292"/>
      <c r="BI118" s="292"/>
      <c r="BJ118" s="292"/>
      <c r="BK118" s="292"/>
      <c r="BL118" s="292"/>
      <c r="BM118" s="292"/>
      <c r="BN118" s="292"/>
    </row>
    <row r="119" spans="2:66" x14ac:dyDescent="0.35">
      <c r="B119" s="280"/>
      <c r="C119" s="248"/>
      <c r="D119" s="248"/>
      <c r="E119" s="248"/>
      <c r="S119" s="281"/>
      <c r="T119" s="281"/>
      <c r="U119" s="281"/>
      <c r="V119" s="281"/>
      <c r="W119" s="281"/>
      <c r="X119" s="281"/>
      <c r="Y119" s="281"/>
      <c r="Z119" s="281"/>
      <c r="AA119" s="281"/>
      <c r="AB119" s="281"/>
      <c r="AC119" s="281"/>
      <c r="AD119" s="248"/>
      <c r="AE119" s="248"/>
      <c r="AF119" s="248"/>
      <c r="AG119" s="248"/>
      <c r="AH119" s="248"/>
      <c r="AI119" s="248"/>
      <c r="AJ119" s="248"/>
      <c r="AK119" s="248"/>
      <c r="AL119" s="248"/>
      <c r="AM119" s="248"/>
      <c r="AN119" s="248"/>
      <c r="BB119" s="77"/>
      <c r="BC119" s="293"/>
      <c r="BD119" s="292"/>
      <c r="BE119" s="292"/>
      <c r="BF119" s="292"/>
      <c r="BG119" s="292"/>
      <c r="BH119" s="292"/>
      <c r="BI119" s="292"/>
      <c r="BJ119" s="292"/>
      <c r="BK119" s="292"/>
      <c r="BL119" s="292"/>
      <c r="BM119" s="292"/>
      <c r="BN119" s="292"/>
    </row>
    <row r="120" spans="2:66" x14ac:dyDescent="0.35">
      <c r="BC120" s="292"/>
      <c r="BD120" s="292"/>
      <c r="BE120" s="292"/>
      <c r="BF120" s="292"/>
      <c r="BG120" s="292"/>
      <c r="BH120" s="292"/>
      <c r="BI120" s="292"/>
      <c r="BJ120" s="292"/>
      <c r="BK120" s="292"/>
      <c r="BL120" s="292"/>
      <c r="BM120" s="292"/>
      <c r="BN120" s="292"/>
    </row>
    <row r="121" spans="2:66" ht="16.5" x14ac:dyDescent="0.45">
      <c r="B121" s="336" t="s">
        <v>268</v>
      </c>
      <c r="BC121" s="292"/>
      <c r="BD121" s="292"/>
      <c r="BE121" s="292"/>
      <c r="BF121" s="292"/>
      <c r="BG121" s="292"/>
      <c r="BH121" s="292"/>
      <c r="BI121" s="292"/>
      <c r="BJ121" s="292"/>
      <c r="BK121" s="292"/>
      <c r="BL121" s="292"/>
      <c r="BM121" s="292"/>
      <c r="BN121" s="292"/>
    </row>
    <row r="122" spans="2:66" x14ac:dyDescent="0.35">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7"/>
      <c r="BC122" s="292"/>
      <c r="BD122" s="292"/>
      <c r="BE122" s="292"/>
      <c r="BF122" s="292"/>
      <c r="BG122" s="292"/>
      <c r="BH122" s="292"/>
      <c r="BI122" s="292"/>
      <c r="BJ122" s="292"/>
      <c r="BK122" s="292"/>
      <c r="BL122" s="292"/>
      <c r="BM122" s="292"/>
      <c r="BN122" s="292"/>
    </row>
    <row r="123" spans="2:66" x14ac:dyDescent="0.35">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7"/>
      <c r="BC123" s="292"/>
      <c r="BD123" s="292"/>
      <c r="BE123" s="292"/>
      <c r="BF123" s="292"/>
      <c r="BG123" s="292"/>
      <c r="BH123" s="292"/>
      <c r="BI123" s="292"/>
      <c r="BJ123" s="292"/>
      <c r="BK123" s="292"/>
      <c r="BL123" s="292"/>
      <c r="BM123" s="292"/>
      <c r="BN123" s="292"/>
    </row>
    <row r="124" spans="2:66" x14ac:dyDescent="0.35">
      <c r="B124" s="269"/>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7"/>
      <c r="BC124" s="292"/>
      <c r="BD124" s="292"/>
      <c r="BE124" s="292"/>
      <c r="BF124" s="292"/>
      <c r="BG124" s="292"/>
      <c r="BH124" s="292"/>
      <c r="BI124" s="292"/>
      <c r="BJ124" s="292"/>
      <c r="BK124" s="292"/>
      <c r="BL124" s="292"/>
      <c r="BM124" s="292"/>
      <c r="BN124" s="292"/>
    </row>
    <row r="125" spans="2:66" x14ac:dyDescent="0.35">
      <c r="B125" s="269"/>
      <c r="C125" s="269"/>
      <c r="D125" s="269"/>
      <c r="E125" s="269"/>
      <c r="F125" s="269"/>
      <c r="G125" s="269"/>
      <c r="H125" s="269"/>
      <c r="I125" s="269"/>
      <c r="J125" s="269"/>
      <c r="K125" s="269"/>
      <c r="L125" s="269"/>
      <c r="M125" s="269"/>
      <c r="N125" s="269"/>
      <c r="O125" s="269"/>
      <c r="P125" s="269"/>
      <c r="Q125" s="269"/>
      <c r="R125" s="269"/>
      <c r="S125" s="331"/>
      <c r="T125" s="269"/>
      <c r="U125" s="269"/>
      <c r="V125" s="269"/>
      <c r="W125" s="269"/>
      <c r="X125" s="269"/>
      <c r="Y125" s="269"/>
      <c r="Z125" s="269"/>
      <c r="AA125" s="269"/>
      <c r="AB125" s="269"/>
      <c r="AC125" s="267"/>
      <c r="BC125" s="292"/>
      <c r="BD125" s="292"/>
      <c r="BE125" s="292"/>
      <c r="BF125" s="292"/>
      <c r="BG125" s="292"/>
      <c r="BH125" s="292"/>
      <c r="BI125" s="292"/>
      <c r="BJ125" s="292"/>
      <c r="BK125" s="292"/>
      <c r="BL125" s="292"/>
      <c r="BM125" s="292"/>
      <c r="BN125" s="292"/>
    </row>
    <row r="126" spans="2:66" x14ac:dyDescent="0.35">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7"/>
      <c r="BC126" s="292"/>
      <c r="BD126" s="292"/>
      <c r="BE126" s="292"/>
      <c r="BF126" s="292"/>
      <c r="BG126" s="292"/>
      <c r="BH126" s="292"/>
      <c r="BI126" s="292"/>
      <c r="BJ126" s="292"/>
      <c r="BK126" s="292"/>
      <c r="BL126" s="292"/>
      <c r="BM126" s="292"/>
      <c r="BN126" s="292"/>
    </row>
    <row r="127" spans="2:66" x14ac:dyDescent="0.35">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7"/>
      <c r="BC127" s="292"/>
      <c r="BD127" s="292"/>
      <c r="BE127" s="292"/>
      <c r="BF127" s="292"/>
      <c r="BG127" s="292"/>
      <c r="BH127" s="292"/>
      <c r="BI127" s="292"/>
      <c r="BJ127" s="292"/>
      <c r="BK127" s="292"/>
      <c r="BL127" s="292"/>
      <c r="BM127" s="292"/>
      <c r="BN127" s="292"/>
    </row>
    <row r="128" spans="2:66" x14ac:dyDescent="0.35">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7"/>
      <c r="BC128" s="292"/>
      <c r="BD128" s="292"/>
      <c r="BE128" s="292"/>
      <c r="BF128" s="292"/>
      <c r="BG128" s="292"/>
      <c r="BH128" s="292"/>
      <c r="BI128" s="292"/>
      <c r="BJ128" s="292"/>
      <c r="BK128" s="292"/>
      <c r="BL128" s="292"/>
      <c r="BM128" s="292"/>
      <c r="BN128" s="292"/>
    </row>
    <row r="129" spans="2:66" hidden="1" x14ac:dyDescent="0.35">
      <c r="B129" s="269"/>
      <c r="C129" s="269"/>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7"/>
      <c r="BC129" s="292"/>
      <c r="BD129" s="292"/>
      <c r="BE129" s="292"/>
      <c r="BF129" s="292"/>
      <c r="BG129" s="292"/>
      <c r="BH129" s="292"/>
      <c r="BI129" s="292"/>
      <c r="BJ129" s="292"/>
      <c r="BK129" s="292"/>
      <c r="BL129" s="292"/>
      <c r="BM129" s="292"/>
      <c r="BN129" s="292"/>
    </row>
    <row r="130" spans="2:66" ht="16.5" hidden="1" x14ac:dyDescent="0.35">
      <c r="B130" s="271" t="s">
        <v>269</v>
      </c>
      <c r="C130" s="272"/>
      <c r="D130" s="272"/>
      <c r="E130" s="272"/>
      <c r="F130" s="269"/>
      <c r="G130" s="269"/>
      <c r="H130" s="269"/>
      <c r="I130" s="269"/>
      <c r="J130" s="269"/>
      <c r="K130" s="269"/>
      <c r="L130" s="269"/>
      <c r="M130" s="269"/>
      <c r="N130" s="269"/>
      <c r="O130" s="269"/>
      <c r="P130" s="269"/>
      <c r="Q130" s="269"/>
      <c r="R130" s="269"/>
      <c r="S130" s="269"/>
      <c r="T130" s="269"/>
      <c r="U130" s="269"/>
      <c r="V130" s="269"/>
      <c r="W130" s="273"/>
      <c r="X130" s="273"/>
      <c r="Y130" s="269"/>
      <c r="Z130" s="269"/>
      <c r="AA130" s="269"/>
      <c r="AB130" s="269"/>
      <c r="AC130" s="267"/>
      <c r="BC130" s="292"/>
      <c r="BD130" s="292"/>
      <c r="BE130" s="292"/>
      <c r="BF130" s="292"/>
      <c r="BG130" s="292"/>
      <c r="BH130" s="292"/>
      <c r="BI130" s="292"/>
      <c r="BJ130" s="292"/>
      <c r="BK130" s="292"/>
      <c r="BL130" s="292"/>
      <c r="BM130" s="292"/>
      <c r="BN130" s="292"/>
    </row>
    <row r="131" spans="2:66" hidden="1" x14ac:dyDescent="0.35">
      <c r="B131" s="274" t="s">
        <v>270</v>
      </c>
      <c r="C131" s="274"/>
      <c r="D131" s="274"/>
      <c r="E131" s="274"/>
      <c r="F131" s="269"/>
      <c r="G131" s="269"/>
      <c r="H131" s="269"/>
      <c r="I131" s="269"/>
      <c r="J131" s="269"/>
      <c r="K131" s="269"/>
      <c r="L131" s="269"/>
      <c r="M131" s="269"/>
      <c r="N131" s="269"/>
      <c r="O131" s="269"/>
      <c r="P131" s="269"/>
      <c r="Q131" s="269"/>
      <c r="R131" s="269"/>
      <c r="S131" s="269"/>
      <c r="T131" s="269"/>
      <c r="U131" s="269"/>
      <c r="V131" s="269"/>
      <c r="W131" s="273"/>
      <c r="X131" s="273"/>
      <c r="Y131" s="269"/>
      <c r="Z131" s="269"/>
      <c r="AA131" s="269"/>
      <c r="AB131" s="269"/>
      <c r="AC131" s="267"/>
      <c r="BC131" s="292"/>
      <c r="BD131" s="292"/>
      <c r="BE131" s="292"/>
      <c r="BF131" s="292"/>
      <c r="BG131" s="292"/>
      <c r="BH131" s="292"/>
      <c r="BI131" s="292"/>
      <c r="BJ131" s="292"/>
      <c r="BK131" s="292"/>
      <c r="BL131" s="292"/>
      <c r="BM131" s="292"/>
      <c r="BN131" s="292"/>
    </row>
    <row r="132" spans="2:66" hidden="1" x14ac:dyDescent="0.35">
      <c r="B132" s="273"/>
      <c r="C132" s="273"/>
      <c r="D132" s="273"/>
      <c r="E132" s="273"/>
      <c r="F132" s="269"/>
      <c r="G132" s="269"/>
      <c r="H132" s="269"/>
      <c r="I132" s="269"/>
      <c r="J132" s="269"/>
      <c r="K132" s="269"/>
      <c r="L132" s="269"/>
      <c r="M132" s="269"/>
      <c r="N132" s="269"/>
      <c r="O132" s="269"/>
      <c r="P132" s="269"/>
      <c r="Q132" s="269"/>
      <c r="R132" s="269"/>
      <c r="S132" s="269"/>
      <c r="T132" s="269"/>
      <c r="U132" s="269"/>
      <c r="V132" s="269"/>
      <c r="W132" s="273"/>
      <c r="X132" s="273"/>
      <c r="Y132" s="269"/>
      <c r="Z132" s="269"/>
      <c r="AA132" s="269"/>
      <c r="AB132" s="269"/>
      <c r="AC132" s="267"/>
      <c r="BC132" s="292"/>
      <c r="BD132" s="292"/>
      <c r="BE132" s="292"/>
      <c r="BF132" s="292"/>
      <c r="BG132" s="292"/>
      <c r="BH132" s="292"/>
      <c r="BI132" s="292"/>
      <c r="BJ132" s="292"/>
      <c r="BK132" s="292"/>
      <c r="BL132" s="292"/>
      <c r="BM132" s="292"/>
      <c r="BN132" s="292"/>
    </row>
    <row r="133" spans="2:66" hidden="1" x14ac:dyDescent="0.35">
      <c r="B133" s="273"/>
      <c r="C133" s="273"/>
      <c r="D133" s="273"/>
      <c r="E133" s="273"/>
      <c r="F133" s="269"/>
      <c r="G133" s="269"/>
      <c r="H133" s="269"/>
      <c r="I133" s="269"/>
      <c r="J133" s="269"/>
      <c r="K133" s="269"/>
      <c r="L133" s="269"/>
      <c r="M133" s="269"/>
      <c r="N133" s="269"/>
      <c r="O133" s="269"/>
      <c r="P133" s="269"/>
      <c r="Q133" s="269"/>
      <c r="R133" s="269"/>
      <c r="S133" s="269"/>
      <c r="T133" s="269"/>
      <c r="U133" s="269"/>
      <c r="V133" s="269"/>
      <c r="W133" s="273"/>
      <c r="X133" s="273"/>
      <c r="Y133" s="269"/>
      <c r="Z133" s="269"/>
      <c r="AA133" s="269"/>
      <c r="AB133" s="269"/>
      <c r="AC133" s="267"/>
      <c r="BC133" s="292"/>
      <c r="BD133" s="292"/>
      <c r="BE133" s="292"/>
      <c r="BF133" s="292"/>
      <c r="BG133" s="292"/>
      <c r="BH133" s="292"/>
      <c r="BI133" s="292"/>
      <c r="BJ133" s="292"/>
      <c r="BK133" s="292"/>
      <c r="BL133" s="292"/>
      <c r="BM133" s="292"/>
      <c r="BN133" s="292"/>
    </row>
    <row r="134" spans="2:66" hidden="1" x14ac:dyDescent="0.35">
      <c r="B134" s="273"/>
      <c r="C134" s="273"/>
      <c r="D134" s="273"/>
      <c r="E134" s="273"/>
      <c r="F134" s="269"/>
      <c r="G134" s="269"/>
      <c r="H134" s="269"/>
      <c r="I134" s="269"/>
      <c r="J134" s="269"/>
      <c r="K134" s="269"/>
      <c r="L134" s="269"/>
      <c r="M134" s="269"/>
      <c r="N134" s="269"/>
      <c r="O134" s="269"/>
      <c r="P134" s="269"/>
      <c r="Q134" s="269"/>
      <c r="R134" s="269"/>
      <c r="S134" s="269"/>
      <c r="T134" s="269"/>
      <c r="U134" s="269"/>
      <c r="V134" s="269"/>
      <c r="W134" s="273"/>
      <c r="X134" s="273"/>
      <c r="Y134" s="269"/>
      <c r="Z134" s="269"/>
      <c r="AA134" s="269"/>
      <c r="AB134" s="269"/>
      <c r="AC134" s="267"/>
      <c r="BC134" s="292"/>
      <c r="BD134" s="292"/>
      <c r="BE134" s="292"/>
      <c r="BF134" s="292"/>
      <c r="BG134" s="292"/>
      <c r="BH134" s="292"/>
      <c r="BI134" s="292"/>
      <c r="BJ134" s="292"/>
      <c r="BK134" s="292"/>
      <c r="BL134" s="292"/>
      <c r="BM134" s="292"/>
      <c r="BN134" s="292"/>
    </row>
    <row r="135" spans="2:66" hidden="1" x14ac:dyDescent="0.35">
      <c r="B135" s="275" t="s">
        <v>271</v>
      </c>
      <c r="C135" s="276" t="e">
        <f>#REF!</f>
        <v>#REF!</v>
      </c>
      <c r="D135" s="274"/>
      <c r="E135" s="274"/>
      <c r="F135" s="269"/>
      <c r="G135" s="269"/>
      <c r="H135" s="269"/>
      <c r="I135" s="269"/>
      <c r="J135" s="269"/>
      <c r="K135" s="269"/>
      <c r="L135" s="269"/>
      <c r="M135" s="269"/>
      <c r="N135" s="269"/>
      <c r="O135" s="269"/>
      <c r="P135" s="269"/>
      <c r="Q135" s="269"/>
      <c r="R135" s="269"/>
      <c r="S135" s="269"/>
      <c r="T135" s="269"/>
      <c r="U135" s="269"/>
      <c r="V135" s="269"/>
      <c r="W135" s="273"/>
      <c r="X135" s="273"/>
      <c r="Y135" s="269"/>
      <c r="Z135" s="269"/>
      <c r="AA135" s="269"/>
      <c r="AB135" s="269"/>
      <c r="AC135" s="267"/>
      <c r="BC135" s="292"/>
      <c r="BD135" s="292"/>
      <c r="BE135" s="292"/>
      <c r="BF135" s="292"/>
      <c r="BG135" s="292"/>
      <c r="BH135" s="292"/>
      <c r="BI135" s="292"/>
      <c r="BJ135" s="292"/>
      <c r="BK135" s="292"/>
      <c r="BL135" s="292"/>
      <c r="BM135" s="292"/>
      <c r="BN135" s="292"/>
    </row>
    <row r="136" spans="2:66" hidden="1" x14ac:dyDescent="0.35">
      <c r="B136" s="273"/>
      <c r="C136" s="273"/>
      <c r="D136" s="273"/>
      <c r="E136" s="273"/>
      <c r="F136" s="269"/>
      <c r="G136" s="269"/>
      <c r="H136" s="269"/>
      <c r="I136" s="269"/>
      <c r="J136" s="269"/>
      <c r="K136" s="269"/>
      <c r="L136" s="269"/>
      <c r="M136" s="269"/>
      <c r="N136" s="269"/>
      <c r="O136" s="269"/>
      <c r="P136" s="269"/>
      <c r="Q136" s="269"/>
      <c r="R136" s="269"/>
      <c r="S136" s="269"/>
      <c r="T136" s="269"/>
      <c r="U136" s="269"/>
      <c r="V136" s="269"/>
      <c r="W136" s="273"/>
      <c r="X136" s="273"/>
      <c r="Y136" s="269"/>
      <c r="Z136" s="269"/>
      <c r="AA136" s="269"/>
      <c r="AB136" s="269"/>
      <c r="AC136" s="267"/>
      <c r="BC136" s="292"/>
      <c r="BD136" s="292"/>
      <c r="BE136" s="292"/>
      <c r="BF136" s="292"/>
      <c r="BG136" s="292"/>
      <c r="BH136" s="292"/>
      <c r="BI136" s="292"/>
      <c r="BJ136" s="292"/>
      <c r="BK136" s="292"/>
      <c r="BL136" s="292"/>
      <c r="BM136" s="292"/>
      <c r="BN136" s="292"/>
    </row>
    <row r="137" spans="2:66" x14ac:dyDescent="0.3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7"/>
      <c r="BC137" s="292"/>
      <c r="BD137" s="292"/>
      <c r="BE137" s="292"/>
      <c r="BF137" s="292"/>
      <c r="BG137" s="292"/>
      <c r="BH137" s="292"/>
      <c r="BI137" s="292"/>
      <c r="BJ137" s="292"/>
      <c r="BK137" s="292"/>
      <c r="BL137" s="292"/>
      <c r="BM137" s="292"/>
      <c r="BN137" s="292"/>
    </row>
    <row r="138" spans="2:66" x14ac:dyDescent="0.3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7"/>
      <c r="BC138" s="292"/>
      <c r="BD138" s="292"/>
      <c r="BE138" s="292"/>
      <c r="BF138" s="292"/>
      <c r="BG138" s="292"/>
      <c r="BH138" s="292"/>
      <c r="BI138" s="292"/>
      <c r="BJ138" s="292"/>
      <c r="BK138" s="292"/>
      <c r="BL138" s="292"/>
      <c r="BM138" s="292"/>
      <c r="BN138" s="292"/>
    </row>
    <row r="139" spans="2:66" x14ac:dyDescent="0.3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7"/>
      <c r="BC139" s="292"/>
      <c r="BD139" s="292"/>
      <c r="BE139" s="292"/>
      <c r="BF139" s="292"/>
      <c r="BG139" s="292"/>
      <c r="BH139" s="292"/>
      <c r="BI139" s="292"/>
      <c r="BJ139" s="292"/>
      <c r="BK139" s="292"/>
      <c r="BL139" s="292"/>
      <c r="BM139" s="292"/>
      <c r="BN139" s="292"/>
    </row>
    <row r="140" spans="2:66" x14ac:dyDescent="0.3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7"/>
      <c r="BC140" s="292"/>
      <c r="BD140" s="292"/>
      <c r="BE140" s="292"/>
      <c r="BF140" s="292"/>
      <c r="BG140" s="292"/>
      <c r="BH140" s="292"/>
      <c r="BI140" s="292"/>
      <c r="BJ140" s="292"/>
      <c r="BK140" s="292"/>
      <c r="BL140" s="292"/>
      <c r="BM140" s="292"/>
      <c r="BN140" s="292"/>
    </row>
    <row r="141" spans="2:66" x14ac:dyDescent="0.3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7"/>
    </row>
    <row r="142" spans="2:66" x14ac:dyDescent="0.3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7"/>
    </row>
    <row r="143" spans="2:66" x14ac:dyDescent="0.3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7"/>
    </row>
    <row r="144" spans="2:66" x14ac:dyDescent="0.3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7"/>
    </row>
    <row r="145" spans="2:29" x14ac:dyDescent="0.35">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7"/>
    </row>
  </sheetData>
  <sheetProtection formatCells="0" formatColumns="0" formatRows="0" selectLockedCells="1"/>
  <mergeCells count="88">
    <mergeCell ref="C41:D41"/>
    <mergeCell ref="B15:S15"/>
    <mergeCell ref="B16:S16"/>
    <mergeCell ref="B6:S6"/>
    <mergeCell ref="B7:S7"/>
    <mergeCell ref="B13:S13"/>
    <mergeCell ref="B14:S14"/>
    <mergeCell ref="C37:D37"/>
    <mergeCell ref="C31:D31"/>
    <mergeCell ref="C32:D32"/>
    <mergeCell ref="C33:D33"/>
    <mergeCell ref="C34:D34"/>
    <mergeCell ref="C35:D35"/>
    <mergeCell ref="C23:D23"/>
    <mergeCell ref="C24:D24"/>
    <mergeCell ref="B5:V5"/>
    <mergeCell ref="T15:AK15"/>
    <mergeCell ref="AL15:BB15"/>
    <mergeCell ref="T16:AK16"/>
    <mergeCell ref="AL16:BB16"/>
    <mergeCell ref="AL8:BB8"/>
    <mergeCell ref="AL9:BB9"/>
    <mergeCell ref="AL10:BB10"/>
    <mergeCell ref="AL5:BB5"/>
    <mergeCell ref="T6:AK6"/>
    <mergeCell ref="AL6:BB6"/>
    <mergeCell ref="T7:AK7"/>
    <mergeCell ref="AL7:BB7"/>
    <mergeCell ref="T17:AK17"/>
    <mergeCell ref="AL17:BB17"/>
    <mergeCell ref="AL11:BB11"/>
    <mergeCell ref="AL13:BB13"/>
    <mergeCell ref="T14:AK14"/>
    <mergeCell ref="AL14:BB14"/>
    <mergeCell ref="AD77:AN77"/>
    <mergeCell ref="AP46:BA46"/>
    <mergeCell ref="AD46:AO46"/>
    <mergeCell ref="AD72:AN72"/>
    <mergeCell ref="B72:C72"/>
    <mergeCell ref="B68:C68"/>
    <mergeCell ref="B69:C69"/>
    <mergeCell ref="B70:C70"/>
    <mergeCell ref="B71:C71"/>
    <mergeCell ref="B67:C67"/>
    <mergeCell ref="B76:C76"/>
    <mergeCell ref="AD94:AN94"/>
    <mergeCell ref="B115:D115"/>
    <mergeCell ref="AD115:AN115"/>
    <mergeCell ref="B117:D117"/>
    <mergeCell ref="AD117:AN117"/>
    <mergeCell ref="B116:C116"/>
    <mergeCell ref="B97:D97"/>
    <mergeCell ref="B107:D107"/>
    <mergeCell ref="B108:D108"/>
    <mergeCell ref="B95:D95"/>
    <mergeCell ref="AD95:AN95"/>
    <mergeCell ref="B96:D96"/>
    <mergeCell ref="AD96:AN96"/>
    <mergeCell ref="B94:D94"/>
    <mergeCell ref="AD82:AN82"/>
    <mergeCell ref="B84:D84"/>
    <mergeCell ref="AD84:AN84"/>
    <mergeCell ref="B85:D85"/>
    <mergeCell ref="AD85:AN85"/>
    <mergeCell ref="B82:D82"/>
    <mergeCell ref="B83:D83"/>
    <mergeCell ref="AD86:AN86"/>
    <mergeCell ref="AD89:AN89"/>
    <mergeCell ref="B92:D92"/>
    <mergeCell ref="B87:D87"/>
    <mergeCell ref="AD87:AN87"/>
    <mergeCell ref="B86:D86"/>
    <mergeCell ref="C25:D25"/>
    <mergeCell ref="C26:D26"/>
    <mergeCell ref="C27:D27"/>
    <mergeCell ref="B80:C80"/>
    <mergeCell ref="B81:C81"/>
    <mergeCell ref="B77:C77"/>
    <mergeCell ref="B74:C74"/>
    <mergeCell ref="B75:C75"/>
    <mergeCell ref="B78:C78"/>
    <mergeCell ref="B79:C79"/>
    <mergeCell ref="C38:D38"/>
    <mergeCell ref="C39:D39"/>
    <mergeCell ref="C42:D42"/>
    <mergeCell ref="B73:C73"/>
    <mergeCell ref="C40:D40"/>
    <mergeCell ref="C36:D36"/>
  </mergeCells>
  <phoneticPr fontId="79" type="noConversion"/>
  <dataValidations count="1">
    <dataValidation type="list" allowBlank="1" showInputMessage="1" showErrorMessage="1" sqref="C32" xr:uid="{11796A81-A33A-40CE-8A53-DFEF5C5CFE8D}">
      <formula1>vh_name</formula1>
    </dataValidation>
  </dataValidations>
  <pageMargins left="0.7" right="0.7" top="0.75" bottom="0.75" header="0.3" footer="0.3"/>
  <pageSetup paperSize="9" scale="77" fitToHeight="0" orientation="landscape" r:id="rId1"/>
  <rowBreaks count="2" manualBreakCount="2">
    <brk id="64" max="16383" man="1"/>
    <brk id="120" max="16383" man="1"/>
  </rowBreaks>
  <colBreaks count="1" manualBreakCount="1">
    <brk id="20" min="21" max="136"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D89:D91</xm:sqref>
        </x14:dataValidation>
        <x14:dataValidation type="list" allowBlank="1" showInputMessage="1" promptTitle="Samfinansieringsprocent" prompt="Välj samfinansieringsprocent" xr:uid="{E9A44F95-3319-40EC-8EE4-FECFA241FA5E}">
          <x14:formula1>
            <xm:f>Samfinansieringsprocent!$A$1:$A$3</xm:f>
          </x14:formula1>
          <xm:sqref>D116</xm:sqref>
        </x14:dataValidation>
        <x14:dataValidation type="list" allowBlank="1" showInputMessage="1" showErrorMessage="1" xr:uid="{516631AE-3660-47E3-BE25-4C50627265D3}">
          <x14:formula1>
            <xm:f>Doktorandstege!$A$1:$A$5</xm:f>
          </x14:formula1>
          <xm:sqref>C56:C63</xm:sqref>
        </x14:dataValidation>
        <x14:dataValidation type="list" allowBlank="1" showInputMessage="1" showErrorMessage="1" xr:uid="{A2A55444-B308-4A57-ABA5-72E71B00CBEB}">
          <x14:formula1>
            <xm:f>org!$B$5:$B$14</xm:f>
          </x14:formula1>
          <xm:sqref>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N144"/>
  <sheetViews>
    <sheetView showGridLines="0" topLeftCell="A36" zoomScale="80" zoomScaleNormal="80" workbookViewId="0">
      <selection activeCell="S49" sqref="S49"/>
    </sheetView>
  </sheetViews>
  <sheetFormatPr defaultColWidth="9.1796875" defaultRowHeight="14.5" outlineLevelRow="1" outlineLevelCol="1" x14ac:dyDescent="0.35"/>
  <cols>
    <col min="1" max="1" width="2.54296875" style="76" customWidth="1"/>
    <col min="2" max="2" width="30.81640625" style="61" customWidth="1"/>
    <col min="3" max="3" width="21.81640625" style="61" customWidth="1"/>
    <col min="4" max="4" width="17.54296875" style="61" customWidth="1"/>
    <col min="5" max="6" width="12.54296875" style="61" hidden="1" customWidth="1"/>
    <col min="7" max="15" width="8" style="61" hidden="1" customWidth="1"/>
    <col min="16" max="16" width="0.1796875" style="61" hidden="1" customWidth="1"/>
    <col min="17" max="17" width="18.54296875" style="61" hidden="1" customWidth="1"/>
    <col min="18" max="18" width="11.1796875" style="61" hidden="1" customWidth="1"/>
    <col min="19" max="19" width="12" style="61" customWidth="1"/>
    <col min="20" max="20" width="12.54296875" style="61" customWidth="1"/>
    <col min="21" max="21" width="13.453125" style="61" customWidth="1"/>
    <col min="22" max="24" width="12.54296875" style="61" customWidth="1"/>
    <col min="25" max="28" width="12.54296875" style="61" hidden="1" customWidth="1" outlineLevel="1"/>
    <col min="29" max="29" width="16.81640625" style="78" customWidth="1" collapsed="1"/>
    <col min="30" max="30" width="13.453125" style="61" hidden="1" customWidth="1"/>
    <col min="31" max="31" width="10.81640625" style="61" hidden="1" customWidth="1"/>
    <col min="32" max="32" width="13.453125" style="61" hidden="1" customWidth="1"/>
    <col min="33" max="39" width="11.81640625" style="61" hidden="1" customWidth="1"/>
    <col min="40" max="40" width="4.1796875" style="61" hidden="1" customWidth="1"/>
    <col min="41" max="41" width="14.81640625" style="61" hidden="1" customWidth="1"/>
    <col min="42" max="42" width="11.81640625" style="61" hidden="1" customWidth="1"/>
    <col min="43" max="43" width="14.54296875" style="61" hidden="1" customWidth="1"/>
    <col min="44" max="47" width="10.54296875" style="61" hidden="1" customWidth="1"/>
    <col min="48" max="49" width="9.1796875" style="61" hidden="1" customWidth="1"/>
    <col min="50" max="52" width="9.453125" style="61" hidden="1" customWidth="1"/>
    <col min="53" max="53" width="12.453125" style="61" hidden="1" customWidth="1"/>
    <col min="54" max="54" width="12.453125" style="61" customWidth="1"/>
    <col min="55" max="16384" width="9.1796875" style="61"/>
  </cols>
  <sheetData>
    <row r="1" spans="1:36" x14ac:dyDescent="0.35">
      <c r="A1" s="60"/>
    </row>
    <row r="2" spans="1:36" ht="23" x14ac:dyDescent="0.5">
      <c r="A2" s="60"/>
      <c r="B2" s="14" t="s">
        <v>272</v>
      </c>
      <c r="C2" s="13"/>
      <c r="D2" s="13"/>
      <c r="E2" s="13"/>
      <c r="F2" s="13"/>
      <c r="G2" s="13"/>
      <c r="H2" s="13"/>
      <c r="I2" s="13"/>
      <c r="J2" s="13"/>
      <c r="K2" s="13"/>
      <c r="L2" s="13"/>
      <c r="M2" s="13"/>
      <c r="N2" s="13"/>
      <c r="O2" s="13"/>
      <c r="P2" s="13"/>
      <c r="Q2" s="13"/>
      <c r="R2" s="13"/>
      <c r="S2" s="13"/>
      <c r="T2" s="13"/>
      <c r="U2" s="102"/>
      <c r="V2" s="84"/>
      <c r="W2" s="84"/>
      <c r="X2" s="99"/>
      <c r="Y2" s="99"/>
      <c r="Z2" s="99"/>
      <c r="AA2" s="99"/>
      <c r="AB2" s="99"/>
      <c r="AC2" s="259"/>
      <c r="AD2" s="99"/>
      <c r="AE2" s="99"/>
      <c r="AF2" s="99"/>
      <c r="AG2" s="99"/>
      <c r="AH2" s="99"/>
      <c r="AI2" s="99"/>
      <c r="AJ2" s="99"/>
    </row>
    <row r="3" spans="1:36" x14ac:dyDescent="0.35">
      <c r="A3" s="62"/>
      <c r="B3" s="13"/>
      <c r="C3" s="13"/>
      <c r="D3" s="13"/>
      <c r="E3" s="13"/>
      <c r="F3" s="13"/>
      <c r="G3" s="13"/>
      <c r="H3" s="13"/>
      <c r="I3" s="13"/>
      <c r="J3" s="13"/>
      <c r="K3" s="13"/>
      <c r="L3" s="13"/>
      <c r="M3" s="13"/>
      <c r="N3" s="13"/>
      <c r="O3" s="13"/>
      <c r="P3" s="13"/>
      <c r="Q3" s="13"/>
      <c r="R3" s="13"/>
      <c r="S3" s="13"/>
      <c r="T3" s="13"/>
      <c r="U3" s="13"/>
      <c r="V3" s="13"/>
      <c r="W3" s="13"/>
    </row>
    <row r="4" spans="1:36" s="65" customFormat="1" ht="23" x14ac:dyDescent="0.5">
      <c r="A4" s="62"/>
      <c r="B4" s="18" t="s">
        <v>273</v>
      </c>
      <c r="C4" s="17"/>
      <c r="D4" s="17"/>
      <c r="E4" s="17"/>
      <c r="F4" s="17"/>
      <c r="G4" s="17"/>
      <c r="H4" s="17"/>
      <c r="I4" s="17"/>
      <c r="J4" s="17"/>
      <c r="K4" s="17"/>
      <c r="L4" s="17"/>
      <c r="M4" s="17"/>
      <c r="N4" s="17"/>
      <c r="O4" s="17"/>
      <c r="P4" s="17"/>
      <c r="Q4" s="17"/>
      <c r="R4" s="17"/>
      <c r="S4" s="17"/>
      <c r="T4" s="17"/>
      <c r="U4" s="102"/>
      <c r="V4" s="16"/>
      <c r="W4" s="17"/>
      <c r="X4" s="64"/>
      <c r="Y4" s="64"/>
      <c r="Z4" s="64"/>
      <c r="AA4" s="64"/>
      <c r="AB4" s="64"/>
      <c r="AC4" s="22"/>
      <c r="AD4" s="64"/>
      <c r="AE4" s="64"/>
      <c r="AF4" s="64"/>
    </row>
    <row r="5" spans="1:36" s="65" customFormat="1" ht="13" x14ac:dyDescent="0.3">
      <c r="A5" s="62"/>
      <c r="B5" s="16" t="s">
        <v>274</v>
      </c>
      <c r="C5" s="17"/>
      <c r="D5" s="17"/>
      <c r="E5" s="17"/>
      <c r="F5" s="17"/>
      <c r="G5" s="17"/>
      <c r="H5" s="17"/>
      <c r="I5" s="17"/>
      <c r="J5" s="17"/>
      <c r="K5" s="17"/>
      <c r="L5" s="17"/>
      <c r="M5" s="17"/>
      <c r="N5" s="17"/>
      <c r="O5" s="17"/>
      <c r="P5" s="17"/>
      <c r="Q5" s="17"/>
      <c r="R5" s="17"/>
      <c r="S5" s="17"/>
      <c r="T5" s="17"/>
      <c r="U5" s="17"/>
      <c r="V5" s="16"/>
      <c r="W5" s="17"/>
      <c r="X5" s="64"/>
      <c r="Y5" s="64"/>
      <c r="Z5" s="64"/>
      <c r="AA5" s="64"/>
      <c r="AB5" s="64"/>
      <c r="AC5" s="22"/>
      <c r="AD5" s="64"/>
      <c r="AE5" s="64"/>
      <c r="AF5" s="64"/>
    </row>
    <row r="6" spans="1:36" s="65" customFormat="1" ht="13.75" customHeight="1" x14ac:dyDescent="0.3">
      <c r="A6" s="62"/>
      <c r="B6" s="16" t="s">
        <v>275</v>
      </c>
      <c r="C6" s="17"/>
      <c r="D6" s="17"/>
      <c r="E6" s="17"/>
      <c r="F6" s="17"/>
      <c r="G6" s="17"/>
      <c r="H6" s="17"/>
      <c r="I6" s="17"/>
      <c r="J6" s="17"/>
      <c r="K6" s="17"/>
      <c r="L6" s="17"/>
      <c r="M6" s="17"/>
      <c r="N6" s="17"/>
      <c r="O6" s="17"/>
      <c r="P6" s="17"/>
      <c r="Q6" s="17"/>
      <c r="R6" s="17"/>
      <c r="S6" s="17"/>
      <c r="T6" s="17"/>
      <c r="U6" s="17"/>
      <c r="V6" s="16"/>
      <c r="W6" s="17"/>
      <c r="X6" s="64"/>
      <c r="Y6" s="64"/>
      <c r="Z6" s="64"/>
      <c r="AA6" s="64"/>
      <c r="AB6" s="64"/>
      <c r="AC6" s="22"/>
      <c r="AD6" s="64"/>
      <c r="AE6" s="64"/>
      <c r="AF6" s="64"/>
    </row>
    <row r="7" spans="1:36" s="65" customFormat="1" ht="13" x14ac:dyDescent="0.3">
      <c r="A7" s="62"/>
      <c r="B7" s="16" t="s">
        <v>276</v>
      </c>
      <c r="C7" s="17"/>
      <c r="D7" s="17"/>
      <c r="E7" s="17"/>
      <c r="F7" s="17"/>
      <c r="G7" s="17"/>
      <c r="H7" s="17"/>
      <c r="I7" s="17"/>
      <c r="J7" s="17"/>
      <c r="K7" s="17"/>
      <c r="L7" s="17"/>
      <c r="M7" s="17"/>
      <c r="N7" s="17"/>
      <c r="O7" s="17"/>
      <c r="P7" s="17"/>
      <c r="Q7" s="17"/>
      <c r="R7" s="17"/>
      <c r="S7" s="17"/>
      <c r="T7" s="17"/>
      <c r="U7" s="17"/>
      <c r="V7" s="16"/>
      <c r="W7" s="17"/>
      <c r="X7" s="64"/>
      <c r="Y7" s="64"/>
      <c r="Z7" s="64"/>
      <c r="AA7" s="64"/>
      <c r="AB7" s="64"/>
      <c r="AC7" s="22"/>
      <c r="AD7" s="64"/>
      <c r="AE7" s="64"/>
      <c r="AF7" s="64"/>
    </row>
    <row r="8" spans="1:36" s="65" customFormat="1" ht="13" x14ac:dyDescent="0.3">
      <c r="A8" s="62"/>
      <c r="B8" s="16" t="s">
        <v>277</v>
      </c>
      <c r="C8" s="17"/>
      <c r="D8" s="17"/>
      <c r="E8" s="17"/>
      <c r="F8" s="17"/>
      <c r="G8" s="17"/>
      <c r="H8" s="17"/>
      <c r="I8" s="17"/>
      <c r="J8" s="17"/>
      <c r="K8" s="17"/>
      <c r="L8" s="17"/>
      <c r="M8" s="17"/>
      <c r="N8" s="17"/>
      <c r="O8" s="17"/>
      <c r="P8" s="17"/>
      <c r="Q8" s="17"/>
      <c r="R8" s="17"/>
      <c r="S8" s="17"/>
      <c r="T8" s="17"/>
      <c r="U8" s="17"/>
      <c r="V8" s="69"/>
      <c r="W8" s="17"/>
      <c r="Y8" s="64"/>
      <c r="Z8" s="64"/>
      <c r="AA8" s="64"/>
      <c r="AB8" s="64"/>
      <c r="AC8" s="22"/>
      <c r="AD8" s="64"/>
      <c r="AE8" s="64"/>
      <c r="AF8" s="64"/>
    </row>
    <row r="9" spans="1:36" s="65" customFormat="1" ht="13" x14ac:dyDescent="0.3">
      <c r="A9" s="62"/>
      <c r="B9" s="16" t="s">
        <v>278</v>
      </c>
      <c r="C9" s="17"/>
      <c r="D9" s="17"/>
      <c r="E9" s="17"/>
      <c r="F9" s="17"/>
      <c r="G9" s="17"/>
      <c r="H9" s="17"/>
      <c r="I9" s="17"/>
      <c r="J9" s="17"/>
      <c r="K9" s="17"/>
      <c r="L9" s="17"/>
      <c r="M9" s="17"/>
      <c r="N9" s="17"/>
      <c r="O9" s="17"/>
      <c r="P9" s="17"/>
      <c r="Q9" s="17"/>
      <c r="R9" s="17"/>
      <c r="S9" s="17"/>
      <c r="T9" s="17"/>
      <c r="U9" s="17"/>
      <c r="V9" s="69"/>
      <c r="W9" s="17"/>
      <c r="Y9" s="64"/>
      <c r="Z9" s="64"/>
      <c r="AA9" s="64"/>
      <c r="AB9" s="64"/>
      <c r="AC9" s="22"/>
      <c r="AD9" s="64"/>
      <c r="AE9" s="64"/>
      <c r="AF9" s="64"/>
    </row>
    <row r="10" spans="1:36" s="65" customFormat="1" ht="13" x14ac:dyDescent="0.3">
      <c r="A10" s="62"/>
      <c r="B10" s="16" t="s">
        <v>279</v>
      </c>
      <c r="C10" s="17"/>
      <c r="D10" s="17"/>
      <c r="E10" s="17"/>
      <c r="F10" s="17"/>
      <c r="G10" s="17"/>
      <c r="H10" s="17"/>
      <c r="I10" s="17"/>
      <c r="J10" s="17"/>
      <c r="K10" s="17"/>
      <c r="L10" s="17"/>
      <c r="M10" s="17"/>
      <c r="N10" s="17"/>
      <c r="O10" s="17"/>
      <c r="P10" s="17"/>
      <c r="Q10" s="17"/>
      <c r="R10" s="17"/>
      <c r="S10" s="17"/>
      <c r="T10" s="17"/>
      <c r="U10" s="17"/>
      <c r="V10" s="69"/>
      <c r="W10" s="17"/>
      <c r="Y10" s="64"/>
      <c r="Z10" s="64"/>
      <c r="AA10" s="64"/>
      <c r="AB10" s="64"/>
      <c r="AC10" s="22"/>
      <c r="AD10" s="64"/>
      <c r="AE10" s="64"/>
      <c r="AF10" s="64"/>
    </row>
    <row r="11" spans="1:36" s="65" customFormat="1" ht="13" x14ac:dyDescent="0.3">
      <c r="A11" s="66"/>
      <c r="B11" s="16" t="s">
        <v>280</v>
      </c>
      <c r="C11" s="17"/>
      <c r="D11" s="17"/>
      <c r="E11" s="17"/>
      <c r="F11" s="17"/>
      <c r="G11" s="17"/>
      <c r="H11" s="17"/>
      <c r="I11" s="17"/>
      <c r="J11" s="17"/>
      <c r="K11" s="17"/>
      <c r="L11" s="17"/>
      <c r="M11" s="17"/>
      <c r="N11" s="17"/>
      <c r="O11" s="17"/>
      <c r="P11" s="17"/>
      <c r="Q11" s="17"/>
      <c r="R11" s="17"/>
      <c r="S11" s="17"/>
      <c r="T11" s="17"/>
      <c r="U11" s="17"/>
      <c r="V11" s="69"/>
      <c r="W11" s="17"/>
      <c r="Y11" s="64"/>
      <c r="Z11" s="64"/>
      <c r="AA11" s="64"/>
      <c r="AB11" s="64"/>
      <c r="AC11" s="22"/>
      <c r="AD11" s="64"/>
      <c r="AE11" s="64"/>
      <c r="AF11" s="64"/>
    </row>
    <row r="12" spans="1:36" s="65" customFormat="1" ht="13" x14ac:dyDescent="0.3">
      <c r="A12" s="66"/>
      <c r="B12" s="65" t="s">
        <v>281</v>
      </c>
      <c r="C12" s="17"/>
      <c r="D12" s="17"/>
      <c r="E12" s="17"/>
      <c r="F12" s="17"/>
      <c r="G12" s="17"/>
      <c r="H12" s="17"/>
      <c r="I12" s="17"/>
      <c r="J12" s="17"/>
      <c r="K12" s="17"/>
      <c r="L12" s="17"/>
      <c r="M12" s="17"/>
      <c r="N12" s="17"/>
      <c r="O12" s="17"/>
      <c r="P12" s="17"/>
      <c r="Q12" s="17"/>
      <c r="R12" s="17"/>
      <c r="S12" s="17"/>
      <c r="T12" s="17"/>
      <c r="U12" s="17"/>
      <c r="V12" s="69"/>
      <c r="W12" s="17"/>
      <c r="Y12" s="64"/>
      <c r="Z12" s="64"/>
      <c r="AA12" s="64"/>
      <c r="AB12" s="64"/>
      <c r="AC12" s="22"/>
      <c r="AD12" s="64"/>
      <c r="AE12" s="64"/>
      <c r="AF12" s="64"/>
    </row>
    <row r="13" spans="1:36" s="65" customFormat="1" ht="13" x14ac:dyDescent="0.3">
      <c r="A13" s="66"/>
      <c r="B13" s="277" t="s">
        <v>282</v>
      </c>
      <c r="C13" s="17"/>
      <c r="D13" s="17"/>
      <c r="E13" s="17"/>
      <c r="F13" s="17"/>
      <c r="G13" s="17"/>
      <c r="H13" s="17"/>
      <c r="I13" s="17"/>
      <c r="J13" s="17"/>
      <c r="K13" s="17"/>
      <c r="L13" s="17"/>
      <c r="M13" s="17"/>
      <c r="N13" s="17"/>
      <c r="O13" s="17"/>
      <c r="P13" s="17"/>
      <c r="Q13" s="17"/>
      <c r="R13" s="17"/>
      <c r="S13" s="17"/>
      <c r="T13" s="17"/>
      <c r="U13" s="17"/>
      <c r="V13" s="69"/>
      <c r="W13" s="17"/>
      <c r="Y13" s="64"/>
      <c r="Z13" s="64"/>
      <c r="AA13" s="64"/>
      <c r="AB13" s="64"/>
      <c r="AC13" s="22"/>
      <c r="AD13" s="64"/>
      <c r="AE13" s="64"/>
      <c r="AF13" s="64"/>
    </row>
    <row r="14" spans="1:36" s="65" customFormat="1" ht="13.75" customHeight="1" x14ac:dyDescent="0.3">
      <c r="A14" s="66"/>
      <c r="B14" s="277" t="s">
        <v>283</v>
      </c>
      <c r="C14" s="17"/>
      <c r="D14" s="17"/>
      <c r="E14" s="17"/>
      <c r="F14" s="17"/>
      <c r="G14" s="17"/>
      <c r="H14" s="17"/>
      <c r="I14" s="17"/>
      <c r="J14" s="17"/>
      <c r="K14" s="17"/>
      <c r="L14" s="17"/>
      <c r="M14" s="17"/>
      <c r="N14" s="17"/>
      <c r="O14" s="17"/>
      <c r="P14" s="17"/>
      <c r="Q14" s="17"/>
      <c r="R14" s="17"/>
      <c r="S14" s="17"/>
      <c r="T14" s="17"/>
      <c r="U14" s="17"/>
      <c r="V14" s="16"/>
      <c r="W14" s="16"/>
      <c r="AC14" s="63"/>
    </row>
    <row r="15" spans="1:36" s="65" customFormat="1" ht="13.75" customHeight="1" x14ac:dyDescent="0.3">
      <c r="A15" s="66"/>
      <c r="B15" s="277" t="s">
        <v>284</v>
      </c>
      <c r="C15" s="17"/>
      <c r="D15" s="17"/>
      <c r="E15" s="17"/>
      <c r="F15" s="17"/>
      <c r="G15" s="17"/>
      <c r="H15" s="17"/>
      <c r="I15" s="17"/>
      <c r="J15" s="17"/>
      <c r="K15" s="17"/>
      <c r="L15" s="17"/>
      <c r="M15" s="17"/>
      <c r="N15" s="17"/>
      <c r="O15" s="17"/>
      <c r="P15" s="17"/>
      <c r="Q15" s="17"/>
      <c r="R15" s="17"/>
      <c r="S15" s="17"/>
      <c r="T15" s="17"/>
      <c r="U15" s="17"/>
      <c r="V15" s="17"/>
      <c r="W15" s="17"/>
      <c r="X15" s="64"/>
      <c r="Y15" s="64"/>
      <c r="Z15" s="64"/>
      <c r="AA15" s="64"/>
      <c r="AB15" s="64"/>
      <c r="AC15" s="22"/>
      <c r="AD15" s="64"/>
      <c r="AE15" s="64"/>
      <c r="AF15" s="64"/>
    </row>
    <row r="16" spans="1:36" s="65" customFormat="1" ht="13" x14ac:dyDescent="0.3">
      <c r="A16" s="66"/>
      <c r="B16" s="52"/>
      <c r="C16" s="17"/>
      <c r="D16" s="17"/>
      <c r="E16" s="17"/>
      <c r="F16" s="17"/>
      <c r="G16" s="17"/>
      <c r="H16" s="17"/>
      <c r="I16" s="17"/>
      <c r="J16" s="17"/>
      <c r="K16" s="17"/>
      <c r="L16" s="17"/>
      <c r="M16" s="17"/>
      <c r="N16" s="17"/>
      <c r="O16" s="17"/>
      <c r="P16" s="17"/>
      <c r="Q16" s="17"/>
      <c r="R16" s="17"/>
      <c r="S16" s="17"/>
      <c r="T16" s="17"/>
      <c r="U16" s="17"/>
      <c r="V16" s="17"/>
      <c r="W16" s="17"/>
      <c r="X16" s="64"/>
      <c r="Y16" s="64"/>
      <c r="Z16" s="64"/>
      <c r="AA16" s="64"/>
      <c r="AB16" s="64"/>
      <c r="AC16" s="22"/>
      <c r="AD16" s="64"/>
      <c r="AE16" s="64"/>
      <c r="AF16" s="64"/>
    </row>
    <row r="17" spans="1:41" s="65" customFormat="1" ht="13" x14ac:dyDescent="0.3">
      <c r="A17" s="66"/>
      <c r="B17" s="52"/>
      <c r="C17" s="17"/>
      <c r="D17" s="17"/>
      <c r="E17" s="17"/>
      <c r="F17" s="17"/>
      <c r="G17" s="17"/>
      <c r="H17" s="17"/>
      <c r="I17" s="17"/>
      <c r="J17" s="17"/>
      <c r="K17" s="17"/>
      <c r="L17" s="17"/>
      <c r="M17" s="17"/>
      <c r="N17" s="17"/>
      <c r="O17" s="17"/>
      <c r="P17" s="17"/>
      <c r="Q17" s="17"/>
      <c r="R17" s="17"/>
      <c r="S17" s="17"/>
      <c r="T17" s="17"/>
      <c r="U17" s="17"/>
      <c r="V17" s="17"/>
      <c r="W17" s="17"/>
      <c r="X17" s="64"/>
      <c r="Y17" s="64"/>
      <c r="Z17" s="64"/>
      <c r="AA17" s="64"/>
      <c r="AB17" s="64"/>
      <c r="AC17" s="22"/>
      <c r="AD17" s="64"/>
      <c r="AE17" s="64"/>
      <c r="AF17" s="64"/>
    </row>
    <row r="18" spans="1:41" s="65" customFormat="1" ht="13" x14ac:dyDescent="0.3">
      <c r="A18" s="66"/>
      <c r="B18" s="130" t="s">
        <v>285</v>
      </c>
      <c r="C18" s="17"/>
      <c r="D18" s="17"/>
      <c r="E18" s="17"/>
      <c r="F18" s="17"/>
      <c r="G18" s="17"/>
      <c r="H18" s="17"/>
      <c r="I18" s="17"/>
      <c r="J18" s="17"/>
      <c r="K18" s="17"/>
      <c r="L18" s="17"/>
      <c r="M18" s="17"/>
      <c r="N18" s="17"/>
      <c r="O18" s="17"/>
      <c r="P18" s="17"/>
      <c r="Q18" s="17"/>
      <c r="R18" s="17"/>
      <c r="S18" s="17"/>
      <c r="T18" s="17"/>
      <c r="U18" s="17"/>
      <c r="V18" s="17"/>
      <c r="W18" s="17"/>
      <c r="X18" s="64"/>
      <c r="Y18" s="64"/>
      <c r="Z18" s="64"/>
      <c r="AA18" s="64"/>
      <c r="AB18" s="64"/>
      <c r="AC18" s="22"/>
      <c r="AD18" s="64"/>
      <c r="AE18" s="64"/>
      <c r="AF18" s="64"/>
    </row>
    <row r="19" spans="1:41" s="65" customFormat="1" ht="13" x14ac:dyDescent="0.3">
      <c r="A19" s="66"/>
      <c r="B19" s="130" t="s">
        <v>286</v>
      </c>
      <c r="C19" s="17"/>
      <c r="D19" s="17"/>
      <c r="E19" s="17"/>
      <c r="F19" s="17"/>
      <c r="G19" s="17"/>
      <c r="H19" s="17"/>
      <c r="I19" s="17"/>
      <c r="J19" s="17"/>
      <c r="K19" s="17"/>
      <c r="L19" s="17"/>
      <c r="M19" s="17"/>
      <c r="N19" s="17"/>
      <c r="O19" s="17"/>
      <c r="P19" s="17"/>
      <c r="Q19" s="17"/>
      <c r="R19" s="17"/>
      <c r="S19" s="17"/>
      <c r="T19" s="17"/>
      <c r="U19" s="17"/>
      <c r="V19" s="17"/>
      <c r="W19" s="17"/>
      <c r="X19" s="64"/>
      <c r="Y19" s="64"/>
      <c r="Z19" s="64"/>
      <c r="AA19" s="64"/>
      <c r="AB19" s="64"/>
      <c r="AC19" s="22"/>
      <c r="AD19" s="64"/>
      <c r="AE19" s="64"/>
      <c r="AF19" s="64"/>
    </row>
    <row r="20" spans="1:41" s="65" customFormat="1" ht="13" x14ac:dyDescent="0.3">
      <c r="A20" s="66"/>
      <c r="B20" s="130"/>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41" s="65" customFormat="1" ht="13"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41" s="65" customFormat="1" ht="21" x14ac:dyDescent="0.5">
      <c r="A22" s="60"/>
      <c r="B22" s="49" t="s">
        <v>287</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22"/>
      <c r="AD22" s="64"/>
      <c r="AE22" s="64"/>
      <c r="AF22" s="64"/>
      <c r="AO22" s="67"/>
    </row>
    <row r="23" spans="1:41" s="65" customFormat="1" ht="21" x14ac:dyDescent="0.5">
      <c r="A23" s="60"/>
      <c r="B23" s="18" t="s">
        <v>7</v>
      </c>
      <c r="C23" s="394"/>
      <c r="D23" s="393"/>
      <c r="E23" s="68"/>
      <c r="F23" s="64"/>
      <c r="G23" s="64"/>
      <c r="H23" s="64"/>
      <c r="I23" s="64"/>
      <c r="J23" s="64"/>
      <c r="K23" s="64"/>
      <c r="L23" s="64"/>
      <c r="M23" s="64"/>
      <c r="N23" s="64"/>
      <c r="O23" s="64"/>
      <c r="P23" s="64"/>
      <c r="Q23" s="64"/>
      <c r="Z23" s="67"/>
      <c r="AC23" s="63"/>
    </row>
    <row r="24" spans="1:41" s="65" customFormat="1" ht="21" x14ac:dyDescent="0.5">
      <c r="A24" s="60"/>
      <c r="B24" s="18" t="s">
        <v>11</v>
      </c>
      <c r="C24" s="394"/>
      <c r="D24" s="393"/>
      <c r="E24" s="69"/>
      <c r="F24" s="64"/>
      <c r="G24" s="64"/>
      <c r="H24" s="64"/>
      <c r="I24" s="64"/>
      <c r="J24" s="64"/>
      <c r="K24" s="64"/>
      <c r="L24" s="64"/>
      <c r="M24" s="64"/>
      <c r="N24" s="64"/>
      <c r="O24" s="64"/>
      <c r="P24" s="64"/>
      <c r="Q24" s="64"/>
      <c r="Z24" s="67"/>
      <c r="AC24" s="63"/>
    </row>
    <row r="25" spans="1:41" s="65" customFormat="1" ht="21" x14ac:dyDescent="0.5">
      <c r="A25" s="60"/>
      <c r="B25" s="18" t="s">
        <v>13</v>
      </c>
      <c r="C25" s="435" t="s">
        <v>177</v>
      </c>
      <c r="D25" s="436"/>
      <c r="E25" s="69"/>
      <c r="F25" s="64"/>
      <c r="G25" s="64"/>
      <c r="H25" s="64"/>
      <c r="I25" s="64"/>
      <c r="J25" s="64"/>
      <c r="K25" s="64"/>
      <c r="L25" s="64"/>
      <c r="M25" s="64"/>
      <c r="N25" s="64"/>
      <c r="O25" s="64"/>
      <c r="P25" s="64"/>
      <c r="Q25" s="64"/>
      <c r="Z25" s="67"/>
      <c r="AC25" s="63"/>
    </row>
    <row r="26" spans="1:41" s="65" customFormat="1" ht="21" x14ac:dyDescent="0.5">
      <c r="A26" s="60"/>
      <c r="B26" s="18" t="s">
        <v>15</v>
      </c>
      <c r="C26" s="435" t="s">
        <v>179</v>
      </c>
      <c r="D26" s="436"/>
      <c r="E26" s="69"/>
      <c r="F26" s="64"/>
      <c r="G26" s="64"/>
      <c r="H26" s="64"/>
      <c r="I26" s="64"/>
      <c r="J26" s="64"/>
      <c r="K26" s="64"/>
      <c r="L26" s="64"/>
      <c r="M26" s="64"/>
      <c r="N26" s="64"/>
      <c r="O26" s="64"/>
      <c r="P26" s="64"/>
      <c r="Q26" s="64"/>
      <c r="Z26" s="67"/>
      <c r="AC26" s="63"/>
    </row>
    <row r="27" spans="1:41" s="65" customFormat="1" ht="21" customHeight="1" x14ac:dyDescent="0.35">
      <c r="A27" s="70"/>
      <c r="B27" s="18" t="s">
        <v>288</v>
      </c>
      <c r="C27" s="351">
        <f>IF(OR(C25="", C26=""), 0, IFERROR(DATEDIF(C25, C26, "m")+1, 0))</f>
        <v>0</v>
      </c>
      <c r="D27" s="352"/>
      <c r="E27" s="69"/>
      <c r="F27" s="64"/>
      <c r="G27" s="64"/>
      <c r="H27" s="64"/>
      <c r="I27" s="64"/>
      <c r="J27" s="64"/>
      <c r="K27" s="64"/>
      <c r="L27" s="64"/>
      <c r="M27" s="64"/>
      <c r="N27" s="64"/>
      <c r="O27" s="64"/>
      <c r="P27" s="64"/>
      <c r="Z27" s="71"/>
      <c r="AC27" s="63"/>
    </row>
    <row r="28" spans="1:41" s="65" customFormat="1" x14ac:dyDescent="0.35">
      <c r="A28" s="70"/>
      <c r="B28" s="16"/>
      <c r="C28" s="64"/>
      <c r="D28" s="64"/>
      <c r="E28" s="64"/>
      <c r="F28" s="64"/>
      <c r="G28" s="64"/>
      <c r="H28" s="64"/>
      <c r="I28" s="64"/>
      <c r="J28" s="64"/>
      <c r="K28" s="64"/>
      <c r="L28" s="64"/>
      <c r="M28" s="64"/>
      <c r="N28" s="64"/>
      <c r="O28" s="64"/>
      <c r="P28" s="64"/>
      <c r="Q28" s="64"/>
      <c r="R28" s="64"/>
      <c r="S28" s="64"/>
      <c r="T28" s="69"/>
      <c r="U28" s="64"/>
      <c r="V28" s="64"/>
      <c r="W28" s="64"/>
      <c r="X28" s="64"/>
      <c r="Y28" s="64"/>
      <c r="Z28" s="64"/>
      <c r="AA28" s="64"/>
      <c r="AB28" s="64"/>
      <c r="AC28" s="22"/>
      <c r="AD28" s="64"/>
      <c r="AE28" s="64"/>
      <c r="AO28" s="71"/>
    </row>
    <row r="29" spans="1:41" s="65" customFormat="1" x14ac:dyDescent="0.35">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41" s="65" customFormat="1" ht="15.5" x14ac:dyDescent="0.35">
      <c r="A30" s="72"/>
      <c r="B30" s="49" t="s">
        <v>181</v>
      </c>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22"/>
      <c r="AD30" s="64"/>
      <c r="AE30" s="64"/>
    </row>
    <row r="31" spans="1:41" s="65" customFormat="1" x14ac:dyDescent="0.35">
      <c r="A31" s="72"/>
      <c r="B31" s="18" t="s">
        <v>182</v>
      </c>
      <c r="C31" s="392" t="s">
        <v>4279</v>
      </c>
      <c r="D31" s="393"/>
      <c r="E31" s="64"/>
      <c r="F31" s="64"/>
      <c r="G31" s="64"/>
      <c r="H31" s="64"/>
      <c r="I31" s="64"/>
      <c r="J31" s="64"/>
      <c r="K31" s="64"/>
      <c r="L31" s="64"/>
      <c r="M31" s="64"/>
      <c r="N31" s="64"/>
      <c r="O31" s="64"/>
      <c r="P31" s="64"/>
      <c r="AC31" s="63"/>
    </row>
    <row r="32" spans="1:41" s="65" customFormat="1" x14ac:dyDescent="0.35">
      <c r="A32" s="72"/>
      <c r="B32" s="18" t="s">
        <v>184</v>
      </c>
      <c r="C32" s="392" t="s">
        <v>184</v>
      </c>
      <c r="D32" s="393"/>
      <c r="E32" s="64"/>
      <c r="F32" s="64"/>
      <c r="G32" s="64"/>
      <c r="H32" s="64"/>
      <c r="I32" s="64"/>
      <c r="J32" s="64"/>
      <c r="K32" s="64"/>
      <c r="L32" s="64"/>
      <c r="M32" s="64"/>
      <c r="N32" s="64"/>
      <c r="O32" s="64"/>
      <c r="P32" s="64"/>
      <c r="AC32" s="63"/>
    </row>
    <row r="33" spans="1:53" s="65" customFormat="1" x14ac:dyDescent="0.35">
      <c r="A33" s="72"/>
      <c r="B33" s="18" t="s">
        <v>185</v>
      </c>
      <c r="C33" s="356">
        <f>Grunddata!D5</f>
        <v>0.60599999999999998</v>
      </c>
      <c r="D33" s="357"/>
      <c r="E33" s="69"/>
      <c r="F33" s="64"/>
      <c r="G33" s="64"/>
      <c r="H33" s="73"/>
      <c r="I33" s="64"/>
      <c r="J33" s="64"/>
      <c r="K33" s="64"/>
      <c r="L33" s="64"/>
      <c r="M33" s="64"/>
      <c r="N33" s="64"/>
      <c r="O33" s="64"/>
      <c r="P33" s="64"/>
      <c r="AC33" s="63"/>
    </row>
    <row r="34" spans="1:53" s="65" customFormat="1" x14ac:dyDescent="0.35">
      <c r="A34" s="72"/>
      <c r="B34" s="18" t="s">
        <v>186</v>
      </c>
      <c r="C34" s="358">
        <f>C33</f>
        <v>0.60599999999999998</v>
      </c>
      <c r="D34" s="359"/>
      <c r="E34" s="69"/>
      <c r="F34" s="64"/>
      <c r="G34" s="64"/>
      <c r="H34" s="73"/>
      <c r="I34" s="64"/>
      <c r="J34" s="64"/>
      <c r="K34" s="64"/>
      <c r="L34" s="64"/>
      <c r="M34" s="64"/>
      <c r="N34" s="64"/>
      <c r="O34" s="64"/>
      <c r="P34" s="64"/>
      <c r="AC34" s="63"/>
    </row>
    <row r="35" spans="1:53" s="65" customFormat="1" x14ac:dyDescent="0.35">
      <c r="A35" s="72"/>
      <c r="B35" s="18" t="s">
        <v>187</v>
      </c>
      <c r="C35" s="356">
        <f>SUMIFS(Grunddata!E:E,Grunddata!$B:$B,$C$31,Grunddata!$C:$C,$C$32,Grunddata!$D:$D,"Lokaler")</f>
        <v>0</v>
      </c>
      <c r="D35" s="357"/>
      <c r="F35" s="100"/>
      <c r="G35" s="73"/>
      <c r="H35" s="64"/>
      <c r="I35" s="64"/>
      <c r="J35" s="64"/>
      <c r="K35" s="64"/>
      <c r="L35" s="64"/>
      <c r="M35" s="64"/>
      <c r="N35" s="64"/>
      <c r="O35" s="64"/>
      <c r="P35" s="64"/>
      <c r="Z35" s="127"/>
      <c r="AC35" s="63"/>
    </row>
    <row r="36" spans="1:53" s="65" customFormat="1" x14ac:dyDescent="0.35">
      <c r="A36" s="72"/>
      <c r="B36" s="18" t="s">
        <v>188</v>
      </c>
      <c r="C36" s="356">
        <v>2.4E-2</v>
      </c>
      <c r="D36" s="357"/>
      <c r="F36" s="100"/>
      <c r="G36" s="73"/>
      <c r="H36" s="64"/>
      <c r="I36" s="64"/>
      <c r="J36" s="64"/>
      <c r="K36" s="64"/>
      <c r="L36" s="64"/>
      <c r="M36" s="64"/>
      <c r="N36" s="64"/>
      <c r="O36" s="64"/>
      <c r="P36" s="64"/>
      <c r="Z36" s="127"/>
      <c r="AC36" s="63"/>
    </row>
    <row r="37" spans="1:53" s="65" customFormat="1" x14ac:dyDescent="0.35">
      <c r="A37" s="72"/>
      <c r="B37" s="18" t="s">
        <v>189</v>
      </c>
      <c r="C37" s="356">
        <f>SUMIFS(Grunddata!E:E,Grunddata!$B:$B,$C$31,Grunddata!$C:$C,$C$32,Grunddata!$D:$D,"TBK")</f>
        <v>0</v>
      </c>
      <c r="D37" s="357"/>
      <c r="F37" s="100"/>
      <c r="G37" s="73"/>
      <c r="H37" s="64"/>
      <c r="I37" s="64"/>
      <c r="J37" s="64"/>
      <c r="K37" s="64"/>
      <c r="L37" s="64"/>
      <c r="M37" s="64"/>
      <c r="N37" s="64"/>
      <c r="O37" s="64"/>
      <c r="P37" s="64"/>
      <c r="AC37" s="63"/>
    </row>
    <row r="38" spans="1:53" s="65" customFormat="1" x14ac:dyDescent="0.35">
      <c r="A38" s="72"/>
      <c r="B38" s="18" t="s">
        <v>190</v>
      </c>
      <c r="C38" s="356">
        <f>SUMIFS(Grunddata!E:E,Grunddata!$B:$B,$C$31,Grunddata!$C:$C,$C$32,Grunddata!$D:$D,"TBS")</f>
        <v>0</v>
      </c>
      <c r="D38" s="357"/>
      <c r="F38" s="100"/>
      <c r="G38" s="73"/>
      <c r="H38" s="64"/>
      <c r="I38" s="64"/>
      <c r="J38" s="64"/>
      <c r="K38" s="64"/>
      <c r="L38" s="64"/>
      <c r="M38" s="64"/>
      <c r="N38" s="64"/>
      <c r="O38" s="64"/>
      <c r="P38" s="64"/>
      <c r="T38" s="296"/>
      <c r="AC38" s="63"/>
    </row>
    <row r="39" spans="1:53" s="65" customFormat="1" x14ac:dyDescent="0.35">
      <c r="A39" s="72"/>
      <c r="B39" s="18" t="s">
        <v>4268</v>
      </c>
      <c r="C39" s="356">
        <f>SUMIFS(Grunddata!E:E,Grunddata!$B:$B,$C$31,Grunddata!$C:$C,$C$32,Grunddata!$D:$D,"TBA")</f>
        <v>0</v>
      </c>
      <c r="D39" s="357"/>
      <c r="E39" s="64"/>
      <c r="F39" s="64"/>
      <c r="G39" s="64"/>
      <c r="H39" s="64"/>
      <c r="I39" s="64"/>
      <c r="J39" s="64"/>
      <c r="K39" s="64"/>
      <c r="L39" s="64"/>
      <c r="M39" s="64"/>
      <c r="N39" s="64"/>
      <c r="O39" s="64"/>
      <c r="P39" s="64"/>
      <c r="T39" s="295"/>
      <c r="AC39" s="63"/>
    </row>
    <row r="40" spans="1:53" s="65" customFormat="1" ht="14.5" hidden="1" customHeight="1" x14ac:dyDescent="0.35">
      <c r="A40" s="72"/>
      <c r="B40" s="18" t="s">
        <v>191</v>
      </c>
      <c r="C40" s="356">
        <f>C35+C37+C38+C39</f>
        <v>0</v>
      </c>
      <c r="D40" s="357"/>
      <c r="E40" s="64"/>
      <c r="F40" s="64"/>
      <c r="G40" s="64"/>
      <c r="H40" s="64"/>
      <c r="I40" s="64"/>
      <c r="J40" s="64"/>
      <c r="K40" s="64"/>
      <c r="L40" s="64"/>
      <c r="M40" s="64"/>
      <c r="N40" s="64"/>
      <c r="O40" s="64"/>
      <c r="P40" s="64"/>
      <c r="AC40" s="63"/>
    </row>
    <row r="41" spans="1:53" s="65" customFormat="1" x14ac:dyDescent="0.35">
      <c r="A41" s="72"/>
      <c r="B41" s="298" t="s">
        <v>192</v>
      </c>
      <c r="C41" s="390">
        <f>SUM(C37:D39)</f>
        <v>0</v>
      </c>
      <c r="D41" s="391"/>
      <c r="E41" s="64"/>
      <c r="F41" s="64"/>
      <c r="G41" s="64"/>
      <c r="H41" s="64"/>
      <c r="I41" s="64"/>
      <c r="J41" s="64"/>
      <c r="K41" s="64"/>
      <c r="L41" s="64"/>
      <c r="M41" s="64"/>
      <c r="N41" s="64"/>
      <c r="O41" s="64"/>
      <c r="P41" s="64"/>
      <c r="AC41" s="63"/>
    </row>
    <row r="42" spans="1:53" s="65" customFormat="1" x14ac:dyDescent="0.35">
      <c r="A42" s="72"/>
      <c r="B42" s="63" t="s">
        <v>193</v>
      </c>
      <c r="C42" s="358">
        <f>C41</f>
        <v>0</v>
      </c>
      <c r="D42" s="359"/>
      <c r="F42" s="100"/>
      <c r="G42" s="101"/>
      <c r="H42" s="64"/>
      <c r="I42" s="64"/>
      <c r="J42" s="64"/>
      <c r="K42" s="64"/>
      <c r="L42" s="64"/>
      <c r="M42" s="64"/>
      <c r="N42" s="64"/>
      <c r="O42" s="64"/>
      <c r="P42" s="64"/>
      <c r="AC42" s="63"/>
    </row>
    <row r="43" spans="1:53" s="65" customFormat="1" x14ac:dyDescent="0.35">
      <c r="A43" s="72"/>
      <c r="B43" s="63"/>
      <c r="C43" s="8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22"/>
      <c r="AD43" s="64"/>
      <c r="AE43" s="64"/>
    </row>
    <row r="44" spans="1:53" s="65" customFormat="1" ht="15.5" x14ac:dyDescent="0.35">
      <c r="A44" s="72"/>
      <c r="B44" s="49" t="s">
        <v>289</v>
      </c>
      <c r="C44" s="29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53" s="65" customFormat="1" ht="15" thickBot="1" x14ac:dyDescent="0.4">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53" s="65" customFormat="1" x14ac:dyDescent="0.35">
      <c r="A46" s="61"/>
      <c r="B46" s="18"/>
      <c r="C46" s="19"/>
      <c r="D46" s="19"/>
      <c r="E46" s="19"/>
      <c r="F46" s="19"/>
      <c r="G46" s="19"/>
      <c r="H46" s="19"/>
      <c r="I46" s="19"/>
      <c r="J46" s="19"/>
      <c r="K46" s="19"/>
      <c r="L46" s="19"/>
      <c r="M46" s="19"/>
      <c r="N46" s="19"/>
      <c r="O46" s="19"/>
      <c r="P46" s="19"/>
      <c r="Q46" s="16"/>
      <c r="R46" s="16"/>
      <c r="S46" s="19" t="s">
        <v>4267</v>
      </c>
      <c r="T46" s="19"/>
      <c r="U46" s="19"/>
      <c r="V46" s="19"/>
      <c r="W46" s="19"/>
      <c r="X46" s="19"/>
      <c r="Y46" s="19"/>
      <c r="Z46" s="19"/>
      <c r="AA46" s="19"/>
      <c r="AB46" s="19"/>
      <c r="AC46" s="19"/>
      <c r="AD46" s="380" t="s">
        <v>290</v>
      </c>
      <c r="AE46" s="437"/>
      <c r="AF46" s="437"/>
      <c r="AG46" s="437"/>
      <c r="AH46" s="437"/>
      <c r="AI46" s="437"/>
      <c r="AJ46" s="437"/>
      <c r="AK46" s="437"/>
      <c r="AL46" s="437"/>
      <c r="AM46" s="437"/>
      <c r="AN46" s="437"/>
      <c r="AO46" s="438"/>
      <c r="AP46" s="439" t="s">
        <v>291</v>
      </c>
      <c r="AQ46" s="440"/>
      <c r="AR46" s="440"/>
      <c r="AS46" s="440"/>
      <c r="AT46" s="440"/>
      <c r="AU46" s="440"/>
      <c r="AV46" s="440"/>
      <c r="AW46" s="440"/>
      <c r="AX46" s="440"/>
      <c r="AY46" s="440"/>
      <c r="AZ46" s="440"/>
      <c r="BA46" s="441"/>
    </row>
    <row r="47" spans="1:53" s="65" customFormat="1" ht="24.5" x14ac:dyDescent="0.35">
      <c r="A47" s="61"/>
      <c r="B47" s="18" t="s">
        <v>198</v>
      </c>
      <c r="C47" s="19" t="s">
        <v>199</v>
      </c>
      <c r="D47" s="318"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4283</v>
      </c>
      <c r="Z47" s="21" t="s">
        <v>4284</v>
      </c>
      <c r="AA47" s="21" t="s">
        <v>4285</v>
      </c>
      <c r="AB47" s="21" t="s">
        <v>4286</v>
      </c>
      <c r="AC47" s="319" t="s">
        <v>217</v>
      </c>
      <c r="AD47" s="236" t="s">
        <v>218</v>
      </c>
      <c r="AE47" s="20" t="s">
        <v>201</v>
      </c>
      <c r="AF47" s="20" t="s">
        <v>202</v>
      </c>
      <c r="AG47" s="20" t="s">
        <v>203</v>
      </c>
      <c r="AH47" s="20" t="s">
        <v>204</v>
      </c>
      <c r="AI47" s="20" t="s">
        <v>205</v>
      </c>
      <c r="AJ47" s="20" t="s">
        <v>206</v>
      </c>
      <c r="AK47" s="20" t="s">
        <v>207</v>
      </c>
      <c r="AL47" s="20" t="s">
        <v>208</v>
      </c>
      <c r="AM47" s="20" t="s">
        <v>209</v>
      </c>
      <c r="AN47" s="20"/>
      <c r="AO47" s="237" t="s">
        <v>219</v>
      </c>
      <c r="AP47" s="236" t="s">
        <v>218</v>
      </c>
      <c r="AQ47" s="20" t="s">
        <v>201</v>
      </c>
      <c r="AR47" s="20" t="s">
        <v>202</v>
      </c>
      <c r="AS47" s="20" t="s">
        <v>203</v>
      </c>
      <c r="AT47" s="20" t="s">
        <v>204</v>
      </c>
      <c r="AU47" s="20" t="s">
        <v>205</v>
      </c>
      <c r="AV47" s="20" t="s">
        <v>206</v>
      </c>
      <c r="AW47" s="20" t="s">
        <v>207</v>
      </c>
      <c r="AX47" s="20" t="s">
        <v>208</v>
      </c>
      <c r="AY47" s="20" t="s">
        <v>209</v>
      </c>
      <c r="AZ47" s="20"/>
      <c r="BA47" s="237" t="s">
        <v>220</v>
      </c>
    </row>
    <row r="48" spans="1:53" s="65" customFormat="1" x14ac:dyDescent="0.35">
      <c r="A48" s="61"/>
      <c r="B48" s="45" t="s">
        <v>221</v>
      </c>
      <c r="C48" s="46">
        <v>0</v>
      </c>
      <c r="D48" s="322">
        <v>0.03</v>
      </c>
      <c r="E48" s="126"/>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32">
        <v>1</v>
      </c>
      <c r="R48" s="31"/>
      <c r="S48" s="333">
        <v>0</v>
      </c>
      <c r="T48" s="333">
        <f t="shared" ref="T48:X52" si="9">S48</f>
        <v>0</v>
      </c>
      <c r="U48" s="333">
        <f t="shared" si="9"/>
        <v>0</v>
      </c>
      <c r="V48" s="333">
        <f t="shared" si="9"/>
        <v>0</v>
      </c>
      <c r="W48" s="333">
        <f t="shared" si="9"/>
        <v>0</v>
      </c>
      <c r="X48" s="333">
        <f t="shared" si="9"/>
        <v>0</v>
      </c>
      <c r="Y48" s="333">
        <v>0</v>
      </c>
      <c r="Z48" s="333">
        <v>0</v>
      </c>
      <c r="AA48" s="333">
        <v>0</v>
      </c>
      <c r="AB48" s="333">
        <v>0</v>
      </c>
      <c r="AC48" s="268">
        <f t="shared" ref="AC48:AC56" si="10">AO48</f>
        <v>0</v>
      </c>
      <c r="AD48" s="64">
        <f>C48*(1+$C$33)*S48</f>
        <v>0</v>
      </c>
      <c r="AE48" s="64">
        <f t="shared" ref="AE48:AM48" si="11">G48*(1+$C$33)*T48</f>
        <v>0</v>
      </c>
      <c r="AF48" s="64">
        <f t="shared" si="11"/>
        <v>0</v>
      </c>
      <c r="AG48" s="64">
        <f t="shared" si="11"/>
        <v>0</v>
      </c>
      <c r="AH48" s="64">
        <f t="shared" si="11"/>
        <v>0</v>
      </c>
      <c r="AI48" s="64">
        <f t="shared" si="11"/>
        <v>0</v>
      </c>
      <c r="AJ48" s="64">
        <f t="shared" si="11"/>
        <v>0</v>
      </c>
      <c r="AK48" s="64">
        <f t="shared" si="11"/>
        <v>0</v>
      </c>
      <c r="AL48" s="64">
        <f t="shared" si="11"/>
        <v>0</v>
      </c>
      <c r="AM48" s="64">
        <f t="shared" si="11"/>
        <v>0</v>
      </c>
      <c r="AN48" s="32"/>
      <c r="AO48" s="239">
        <f t="shared" ref="AO48:AO56" si="12">SUM(AD48:AM48)</f>
        <v>0</v>
      </c>
      <c r="AP48" s="238">
        <f>C48*(1+$C$34)*S48</f>
        <v>0</v>
      </c>
      <c r="AQ48" s="64">
        <f t="shared" ref="AQ48:AY48" si="13">G48*(1+$C$34)*T48</f>
        <v>0</v>
      </c>
      <c r="AR48" s="64">
        <f t="shared" si="13"/>
        <v>0</v>
      </c>
      <c r="AS48" s="64">
        <f t="shared" si="13"/>
        <v>0</v>
      </c>
      <c r="AT48" s="64">
        <f t="shared" si="13"/>
        <v>0</v>
      </c>
      <c r="AU48" s="64">
        <f t="shared" si="13"/>
        <v>0</v>
      </c>
      <c r="AV48" s="64">
        <f t="shared" si="13"/>
        <v>0</v>
      </c>
      <c r="AW48" s="64">
        <f t="shared" si="13"/>
        <v>0</v>
      </c>
      <c r="AX48" s="64">
        <f t="shared" si="13"/>
        <v>0</v>
      </c>
      <c r="AY48" s="64">
        <f t="shared" si="13"/>
        <v>0</v>
      </c>
      <c r="AZ48" s="32"/>
      <c r="BA48" s="239">
        <f t="shared" ref="BA48:BA56" si="14">SUM(AP48:AY48)</f>
        <v>0</v>
      </c>
    </row>
    <row r="49" spans="1:53" s="65" customFormat="1" x14ac:dyDescent="0.35">
      <c r="A49" s="61"/>
      <c r="B49" s="45" t="s">
        <v>221</v>
      </c>
      <c r="C49" s="46">
        <v>0</v>
      </c>
      <c r="D49" s="322">
        <v>0.03</v>
      </c>
      <c r="E49" s="126"/>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32">
        <v>1</v>
      </c>
      <c r="R49" s="31"/>
      <c r="S49" s="333">
        <v>0</v>
      </c>
      <c r="T49" s="333">
        <f t="shared" si="9"/>
        <v>0</v>
      </c>
      <c r="U49" s="333">
        <f t="shared" si="9"/>
        <v>0</v>
      </c>
      <c r="V49" s="333">
        <f t="shared" si="9"/>
        <v>0</v>
      </c>
      <c r="W49" s="333">
        <f t="shared" si="9"/>
        <v>0</v>
      </c>
      <c r="X49" s="333">
        <f t="shared" si="9"/>
        <v>0</v>
      </c>
      <c r="Y49" s="333">
        <v>0</v>
      </c>
      <c r="Z49" s="333">
        <v>0</v>
      </c>
      <c r="AA49" s="333">
        <v>0</v>
      </c>
      <c r="AB49" s="333">
        <v>0</v>
      </c>
      <c r="AC49" s="268">
        <f t="shared" si="10"/>
        <v>0</v>
      </c>
      <c r="AD49" s="64">
        <f t="shared" ref="AD49:AD55" si="15">C49*(1+$C$33)*S49</f>
        <v>0</v>
      </c>
      <c r="AE49" s="64">
        <f t="shared" ref="AE49:AE55" si="16">G49*(1+$C$33)*T49</f>
        <v>0</v>
      </c>
      <c r="AF49" s="64">
        <f t="shared" ref="AF49:AF55" si="17">H49*(1+$C$33)*U49</f>
        <v>0</v>
      </c>
      <c r="AG49" s="64">
        <f t="shared" ref="AG49:AG55" si="18">I49*(1+$C$33)*V49</f>
        <v>0</v>
      </c>
      <c r="AH49" s="64">
        <f t="shared" ref="AH49:AH55" si="19">J49*(1+$C$33)*W49</f>
        <v>0</v>
      </c>
      <c r="AI49" s="64">
        <f t="shared" ref="AI49:AI55" si="20">K49*(1+$C$33)*X49</f>
        <v>0</v>
      </c>
      <c r="AJ49" s="64">
        <f t="shared" ref="AJ49:AJ55" si="21">L49*(1+$C$33)*Y49</f>
        <v>0</v>
      </c>
      <c r="AK49" s="64">
        <f t="shared" ref="AK49:AK55" si="22">M49*(1+$C$33)*Z49</f>
        <v>0</v>
      </c>
      <c r="AL49" s="64">
        <f t="shared" ref="AL49:AL55" si="23">N49*(1+$C$33)*AA49</f>
        <v>0</v>
      </c>
      <c r="AM49" s="64">
        <f t="shared" ref="AM49:AM55" si="24">O49*(1+$C$33)*AB49</f>
        <v>0</v>
      </c>
      <c r="AN49" s="32"/>
      <c r="AO49" s="239">
        <f t="shared" si="12"/>
        <v>0</v>
      </c>
      <c r="AP49" s="238">
        <f t="shared" ref="AP49:AP55" si="25">C49*(1+$C$34)*S49</f>
        <v>0</v>
      </c>
      <c r="AQ49" s="64">
        <f t="shared" ref="AQ49:AQ55" si="26">G49*(1+$C$34)*T49</f>
        <v>0</v>
      </c>
      <c r="AR49" s="64">
        <f t="shared" ref="AR49:AR55" si="27">H49*(1+$C$34)*U49</f>
        <v>0</v>
      </c>
      <c r="AS49" s="64">
        <f t="shared" ref="AS49:AS55" si="28">I49*(1+$C$34)*V49</f>
        <v>0</v>
      </c>
      <c r="AT49" s="64">
        <f t="shared" ref="AT49:AT55" si="29">J49*(1+$C$34)*W49</f>
        <v>0</v>
      </c>
      <c r="AU49" s="64">
        <f t="shared" ref="AU49:AU55" si="30">K49*(1+$C$34)*X49</f>
        <v>0</v>
      </c>
      <c r="AV49" s="64">
        <f t="shared" ref="AV49:AV55" si="31">L49*(1+$C$34)*Y49</f>
        <v>0</v>
      </c>
      <c r="AW49" s="64">
        <f t="shared" ref="AW49:AW55" si="32">M49*(1+$C$34)*Z49</f>
        <v>0</v>
      </c>
      <c r="AX49" s="64">
        <f t="shared" ref="AX49:AX55" si="33">N49*(1+$C$34)*AA49</f>
        <v>0</v>
      </c>
      <c r="AY49" s="64">
        <f t="shared" ref="AY49:AY55" si="34">O49*(1+$C$34)*AB49</f>
        <v>0</v>
      </c>
      <c r="AZ49" s="32"/>
      <c r="BA49" s="239">
        <f t="shared" si="14"/>
        <v>0</v>
      </c>
    </row>
    <row r="50" spans="1:53" s="65" customFormat="1" x14ac:dyDescent="0.35">
      <c r="A50" s="61"/>
      <c r="B50" s="45" t="s">
        <v>221</v>
      </c>
      <c r="C50" s="46">
        <v>0</v>
      </c>
      <c r="D50" s="322">
        <v>0.03</v>
      </c>
      <c r="E50" s="126"/>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32">
        <v>1</v>
      </c>
      <c r="R50" s="31"/>
      <c r="S50" s="333">
        <v>0</v>
      </c>
      <c r="T50" s="333">
        <f t="shared" si="9"/>
        <v>0</v>
      </c>
      <c r="U50" s="333">
        <f t="shared" si="9"/>
        <v>0</v>
      </c>
      <c r="V50" s="333">
        <f t="shared" si="9"/>
        <v>0</v>
      </c>
      <c r="W50" s="333">
        <f t="shared" si="9"/>
        <v>0</v>
      </c>
      <c r="X50" s="333">
        <f t="shared" si="9"/>
        <v>0</v>
      </c>
      <c r="Y50" s="333">
        <v>0</v>
      </c>
      <c r="Z50" s="333">
        <v>0</v>
      </c>
      <c r="AA50" s="333">
        <v>0</v>
      </c>
      <c r="AB50" s="333">
        <v>0</v>
      </c>
      <c r="AC50" s="268">
        <f t="shared" si="10"/>
        <v>0</v>
      </c>
      <c r="AD50" s="64">
        <f t="shared" si="15"/>
        <v>0</v>
      </c>
      <c r="AE50" s="64">
        <f t="shared" si="16"/>
        <v>0</v>
      </c>
      <c r="AF50" s="64">
        <f t="shared" si="17"/>
        <v>0</v>
      </c>
      <c r="AG50" s="64">
        <f t="shared" si="18"/>
        <v>0</v>
      </c>
      <c r="AH50" s="64">
        <f t="shared" si="19"/>
        <v>0</v>
      </c>
      <c r="AI50" s="64">
        <f t="shared" si="20"/>
        <v>0</v>
      </c>
      <c r="AJ50" s="64">
        <f t="shared" si="21"/>
        <v>0</v>
      </c>
      <c r="AK50" s="64">
        <f t="shared" si="22"/>
        <v>0</v>
      </c>
      <c r="AL50" s="64">
        <f t="shared" si="23"/>
        <v>0</v>
      </c>
      <c r="AM50" s="64">
        <f t="shared" si="24"/>
        <v>0</v>
      </c>
      <c r="AN50" s="32"/>
      <c r="AO50" s="239">
        <f t="shared" si="12"/>
        <v>0</v>
      </c>
      <c r="AP50" s="238">
        <f t="shared" si="25"/>
        <v>0</v>
      </c>
      <c r="AQ50" s="64">
        <f t="shared" si="26"/>
        <v>0</v>
      </c>
      <c r="AR50" s="64">
        <f t="shared" si="27"/>
        <v>0</v>
      </c>
      <c r="AS50" s="64">
        <f t="shared" si="28"/>
        <v>0</v>
      </c>
      <c r="AT50" s="64">
        <f t="shared" si="29"/>
        <v>0</v>
      </c>
      <c r="AU50" s="64">
        <f t="shared" si="30"/>
        <v>0</v>
      </c>
      <c r="AV50" s="64">
        <f t="shared" si="31"/>
        <v>0</v>
      </c>
      <c r="AW50" s="64">
        <f t="shared" si="32"/>
        <v>0</v>
      </c>
      <c r="AX50" s="64">
        <f t="shared" si="33"/>
        <v>0</v>
      </c>
      <c r="AY50" s="64">
        <f t="shared" si="34"/>
        <v>0</v>
      </c>
      <c r="AZ50" s="32"/>
      <c r="BA50" s="239">
        <f t="shared" si="14"/>
        <v>0</v>
      </c>
    </row>
    <row r="51" spans="1:53" s="65" customFormat="1" x14ac:dyDescent="0.35">
      <c r="A51" s="61"/>
      <c r="B51" s="45" t="s">
        <v>221</v>
      </c>
      <c r="C51" s="46">
        <v>0</v>
      </c>
      <c r="D51" s="322">
        <v>0.03</v>
      </c>
      <c r="E51" s="126"/>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32">
        <v>1</v>
      </c>
      <c r="R51" s="31"/>
      <c r="S51" s="333">
        <v>0</v>
      </c>
      <c r="T51" s="333">
        <f t="shared" si="9"/>
        <v>0</v>
      </c>
      <c r="U51" s="333">
        <f t="shared" si="9"/>
        <v>0</v>
      </c>
      <c r="V51" s="333">
        <f t="shared" si="9"/>
        <v>0</v>
      </c>
      <c r="W51" s="333">
        <f t="shared" si="9"/>
        <v>0</v>
      </c>
      <c r="X51" s="333">
        <f t="shared" si="9"/>
        <v>0</v>
      </c>
      <c r="Y51" s="333">
        <v>0</v>
      </c>
      <c r="Z51" s="333">
        <v>0</v>
      </c>
      <c r="AA51" s="333">
        <v>0</v>
      </c>
      <c r="AB51" s="333">
        <v>0</v>
      </c>
      <c r="AC51" s="268">
        <f t="shared" si="10"/>
        <v>0</v>
      </c>
      <c r="AD51" s="64">
        <f t="shared" si="15"/>
        <v>0</v>
      </c>
      <c r="AE51" s="64">
        <f t="shared" si="16"/>
        <v>0</v>
      </c>
      <c r="AF51" s="64">
        <f t="shared" si="17"/>
        <v>0</v>
      </c>
      <c r="AG51" s="64">
        <f t="shared" si="18"/>
        <v>0</v>
      </c>
      <c r="AH51" s="64">
        <f t="shared" si="19"/>
        <v>0</v>
      </c>
      <c r="AI51" s="64">
        <f t="shared" si="20"/>
        <v>0</v>
      </c>
      <c r="AJ51" s="64">
        <f t="shared" si="21"/>
        <v>0</v>
      </c>
      <c r="AK51" s="64">
        <f t="shared" si="22"/>
        <v>0</v>
      </c>
      <c r="AL51" s="64">
        <f t="shared" si="23"/>
        <v>0</v>
      </c>
      <c r="AM51" s="64">
        <f t="shared" si="24"/>
        <v>0</v>
      </c>
      <c r="AN51" s="32"/>
      <c r="AO51" s="239">
        <f t="shared" si="12"/>
        <v>0</v>
      </c>
      <c r="AP51" s="238">
        <f t="shared" si="25"/>
        <v>0</v>
      </c>
      <c r="AQ51" s="64">
        <f t="shared" si="26"/>
        <v>0</v>
      </c>
      <c r="AR51" s="64">
        <f t="shared" si="27"/>
        <v>0</v>
      </c>
      <c r="AS51" s="64">
        <f t="shared" si="28"/>
        <v>0</v>
      </c>
      <c r="AT51" s="64">
        <f t="shared" si="29"/>
        <v>0</v>
      </c>
      <c r="AU51" s="64">
        <f t="shared" si="30"/>
        <v>0</v>
      </c>
      <c r="AV51" s="64">
        <f t="shared" si="31"/>
        <v>0</v>
      </c>
      <c r="AW51" s="64">
        <f t="shared" si="32"/>
        <v>0</v>
      </c>
      <c r="AX51" s="64">
        <f t="shared" si="33"/>
        <v>0</v>
      </c>
      <c r="AY51" s="64">
        <f t="shared" si="34"/>
        <v>0</v>
      </c>
      <c r="AZ51" s="32"/>
      <c r="BA51" s="239">
        <f t="shared" si="14"/>
        <v>0</v>
      </c>
    </row>
    <row r="52" spans="1:53" s="65" customFormat="1" x14ac:dyDescent="0.35">
      <c r="A52" s="61"/>
      <c r="B52" s="45" t="s">
        <v>221</v>
      </c>
      <c r="C52" s="46">
        <v>0</v>
      </c>
      <c r="D52" s="322">
        <v>0.03</v>
      </c>
      <c r="E52" s="126"/>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32">
        <v>1</v>
      </c>
      <c r="R52" s="31"/>
      <c r="S52" s="333">
        <v>0</v>
      </c>
      <c r="T52" s="333">
        <f t="shared" si="9"/>
        <v>0</v>
      </c>
      <c r="U52" s="333">
        <f t="shared" si="9"/>
        <v>0</v>
      </c>
      <c r="V52" s="333">
        <f t="shared" si="9"/>
        <v>0</v>
      </c>
      <c r="W52" s="333">
        <f t="shared" si="9"/>
        <v>0</v>
      </c>
      <c r="X52" s="333">
        <f t="shared" si="9"/>
        <v>0</v>
      </c>
      <c r="Y52" s="333">
        <v>0</v>
      </c>
      <c r="Z52" s="333">
        <v>0</v>
      </c>
      <c r="AA52" s="333">
        <v>0</v>
      </c>
      <c r="AB52" s="333">
        <v>0</v>
      </c>
      <c r="AC52" s="268">
        <f t="shared" si="10"/>
        <v>0</v>
      </c>
      <c r="AD52" s="64">
        <f t="shared" si="15"/>
        <v>0</v>
      </c>
      <c r="AE52" s="64">
        <f t="shared" si="16"/>
        <v>0</v>
      </c>
      <c r="AF52" s="64">
        <f t="shared" si="17"/>
        <v>0</v>
      </c>
      <c r="AG52" s="64">
        <f t="shared" si="18"/>
        <v>0</v>
      </c>
      <c r="AH52" s="64">
        <f t="shared" si="19"/>
        <v>0</v>
      </c>
      <c r="AI52" s="64">
        <f t="shared" si="20"/>
        <v>0</v>
      </c>
      <c r="AJ52" s="64">
        <f t="shared" si="21"/>
        <v>0</v>
      </c>
      <c r="AK52" s="64">
        <f t="shared" si="22"/>
        <v>0</v>
      </c>
      <c r="AL52" s="64">
        <f t="shared" si="23"/>
        <v>0</v>
      </c>
      <c r="AM52" s="64">
        <f t="shared" si="24"/>
        <v>0</v>
      </c>
      <c r="AN52" s="32"/>
      <c r="AO52" s="239">
        <f t="shared" si="12"/>
        <v>0</v>
      </c>
      <c r="AP52" s="238">
        <f t="shared" si="25"/>
        <v>0</v>
      </c>
      <c r="AQ52" s="64">
        <f t="shared" si="26"/>
        <v>0</v>
      </c>
      <c r="AR52" s="64">
        <f t="shared" si="27"/>
        <v>0</v>
      </c>
      <c r="AS52" s="64">
        <f t="shared" si="28"/>
        <v>0</v>
      </c>
      <c r="AT52" s="64">
        <f t="shared" si="29"/>
        <v>0</v>
      </c>
      <c r="AU52" s="64">
        <f t="shared" si="30"/>
        <v>0</v>
      </c>
      <c r="AV52" s="64">
        <f t="shared" si="31"/>
        <v>0</v>
      </c>
      <c r="AW52" s="64">
        <f t="shared" si="32"/>
        <v>0</v>
      </c>
      <c r="AX52" s="64">
        <f t="shared" si="33"/>
        <v>0</v>
      </c>
      <c r="AY52" s="64">
        <f t="shared" si="34"/>
        <v>0</v>
      </c>
      <c r="AZ52" s="32"/>
      <c r="BA52" s="239">
        <f t="shared" si="14"/>
        <v>0</v>
      </c>
    </row>
    <row r="53" spans="1:53" s="65" customFormat="1" x14ac:dyDescent="0.35">
      <c r="A53" s="61"/>
      <c r="B53" s="45" t="s">
        <v>221</v>
      </c>
      <c r="C53" s="46">
        <v>0</v>
      </c>
      <c r="D53" s="322">
        <v>0.03</v>
      </c>
      <c r="E53" s="126"/>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32">
        <v>1</v>
      </c>
      <c r="R53" s="31"/>
      <c r="S53" s="333">
        <v>0</v>
      </c>
      <c r="T53" s="333">
        <f t="shared" ref="T53:X55" si="35">S53</f>
        <v>0</v>
      </c>
      <c r="U53" s="333">
        <f t="shared" si="35"/>
        <v>0</v>
      </c>
      <c r="V53" s="333">
        <f t="shared" si="35"/>
        <v>0</v>
      </c>
      <c r="W53" s="333">
        <f t="shared" si="35"/>
        <v>0</v>
      </c>
      <c r="X53" s="333">
        <f t="shared" si="35"/>
        <v>0</v>
      </c>
      <c r="Y53" s="333">
        <v>0</v>
      </c>
      <c r="Z53" s="333">
        <v>0</v>
      </c>
      <c r="AA53" s="333">
        <v>0</v>
      </c>
      <c r="AB53" s="333">
        <v>0</v>
      </c>
      <c r="AC53" s="268">
        <f t="shared" si="10"/>
        <v>0</v>
      </c>
      <c r="AD53" s="64">
        <f t="shared" si="15"/>
        <v>0</v>
      </c>
      <c r="AE53" s="64">
        <f t="shared" si="16"/>
        <v>0</v>
      </c>
      <c r="AF53" s="64">
        <f t="shared" si="17"/>
        <v>0</v>
      </c>
      <c r="AG53" s="64">
        <f t="shared" si="18"/>
        <v>0</v>
      </c>
      <c r="AH53" s="64">
        <f t="shared" si="19"/>
        <v>0</v>
      </c>
      <c r="AI53" s="64">
        <f t="shared" si="20"/>
        <v>0</v>
      </c>
      <c r="AJ53" s="64">
        <f t="shared" si="21"/>
        <v>0</v>
      </c>
      <c r="AK53" s="64">
        <f t="shared" si="22"/>
        <v>0</v>
      </c>
      <c r="AL53" s="64">
        <f t="shared" si="23"/>
        <v>0</v>
      </c>
      <c r="AM53" s="64">
        <f t="shared" si="24"/>
        <v>0</v>
      </c>
      <c r="AN53" s="32"/>
      <c r="AO53" s="239">
        <f t="shared" si="12"/>
        <v>0</v>
      </c>
      <c r="AP53" s="238">
        <f t="shared" si="25"/>
        <v>0</v>
      </c>
      <c r="AQ53" s="64">
        <f t="shared" si="26"/>
        <v>0</v>
      </c>
      <c r="AR53" s="64">
        <f t="shared" si="27"/>
        <v>0</v>
      </c>
      <c r="AS53" s="64">
        <f t="shared" si="28"/>
        <v>0</v>
      </c>
      <c r="AT53" s="64">
        <f t="shared" si="29"/>
        <v>0</v>
      </c>
      <c r="AU53" s="64">
        <f t="shared" si="30"/>
        <v>0</v>
      </c>
      <c r="AV53" s="64">
        <f t="shared" si="31"/>
        <v>0</v>
      </c>
      <c r="AW53" s="64">
        <f t="shared" si="32"/>
        <v>0</v>
      </c>
      <c r="AX53" s="64">
        <f t="shared" si="33"/>
        <v>0</v>
      </c>
      <c r="AY53" s="64">
        <f t="shared" si="34"/>
        <v>0</v>
      </c>
      <c r="AZ53" s="32"/>
      <c r="BA53" s="239">
        <f t="shared" si="14"/>
        <v>0</v>
      </c>
    </row>
    <row r="54" spans="1:53" s="65" customFormat="1" x14ac:dyDescent="0.35">
      <c r="A54" s="61"/>
      <c r="B54" s="45" t="s">
        <v>221</v>
      </c>
      <c r="C54" s="46">
        <v>0</v>
      </c>
      <c r="D54" s="322">
        <v>0.03</v>
      </c>
      <c r="E54" s="126"/>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32">
        <v>1</v>
      </c>
      <c r="R54" s="31"/>
      <c r="S54" s="333">
        <v>0</v>
      </c>
      <c r="T54" s="333">
        <f t="shared" si="35"/>
        <v>0</v>
      </c>
      <c r="U54" s="333">
        <f t="shared" si="35"/>
        <v>0</v>
      </c>
      <c r="V54" s="333">
        <f t="shared" si="35"/>
        <v>0</v>
      </c>
      <c r="W54" s="333">
        <f t="shared" si="35"/>
        <v>0</v>
      </c>
      <c r="X54" s="333">
        <f t="shared" si="35"/>
        <v>0</v>
      </c>
      <c r="Y54" s="333">
        <v>0</v>
      </c>
      <c r="Z54" s="333">
        <v>0</v>
      </c>
      <c r="AA54" s="333">
        <v>0</v>
      </c>
      <c r="AB54" s="333">
        <v>0</v>
      </c>
      <c r="AC54" s="268">
        <f t="shared" si="10"/>
        <v>0</v>
      </c>
      <c r="AD54" s="64">
        <f t="shared" si="15"/>
        <v>0</v>
      </c>
      <c r="AE54" s="64">
        <f t="shared" si="16"/>
        <v>0</v>
      </c>
      <c r="AF54" s="64">
        <f t="shared" si="17"/>
        <v>0</v>
      </c>
      <c r="AG54" s="64">
        <f t="shared" si="18"/>
        <v>0</v>
      </c>
      <c r="AH54" s="64">
        <f t="shared" si="19"/>
        <v>0</v>
      </c>
      <c r="AI54" s="64">
        <f t="shared" si="20"/>
        <v>0</v>
      </c>
      <c r="AJ54" s="64">
        <f t="shared" si="21"/>
        <v>0</v>
      </c>
      <c r="AK54" s="64">
        <f t="shared" si="22"/>
        <v>0</v>
      </c>
      <c r="AL54" s="64">
        <f t="shared" si="23"/>
        <v>0</v>
      </c>
      <c r="AM54" s="64">
        <f t="shared" si="24"/>
        <v>0</v>
      </c>
      <c r="AN54" s="32"/>
      <c r="AO54" s="239">
        <f t="shared" si="12"/>
        <v>0</v>
      </c>
      <c r="AP54" s="238">
        <f t="shared" si="25"/>
        <v>0</v>
      </c>
      <c r="AQ54" s="64">
        <f t="shared" si="26"/>
        <v>0</v>
      </c>
      <c r="AR54" s="64">
        <f t="shared" si="27"/>
        <v>0</v>
      </c>
      <c r="AS54" s="64">
        <f t="shared" si="28"/>
        <v>0</v>
      </c>
      <c r="AT54" s="64">
        <f t="shared" si="29"/>
        <v>0</v>
      </c>
      <c r="AU54" s="64">
        <f t="shared" si="30"/>
        <v>0</v>
      </c>
      <c r="AV54" s="64">
        <f t="shared" si="31"/>
        <v>0</v>
      </c>
      <c r="AW54" s="64">
        <f t="shared" si="32"/>
        <v>0</v>
      </c>
      <c r="AX54" s="64">
        <f t="shared" si="33"/>
        <v>0</v>
      </c>
      <c r="AY54" s="64">
        <f t="shared" si="34"/>
        <v>0</v>
      </c>
      <c r="AZ54" s="32"/>
      <c r="BA54" s="239">
        <f t="shared" si="14"/>
        <v>0</v>
      </c>
    </row>
    <row r="55" spans="1:53" s="65" customFormat="1" x14ac:dyDescent="0.35">
      <c r="A55" s="61"/>
      <c r="B55" s="45" t="s">
        <v>221</v>
      </c>
      <c r="C55" s="46">
        <v>0</v>
      </c>
      <c r="D55" s="322">
        <v>0.03</v>
      </c>
      <c r="E55" s="126"/>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32">
        <v>1</v>
      </c>
      <c r="R55" s="31"/>
      <c r="S55" s="333">
        <v>0</v>
      </c>
      <c r="T55" s="333">
        <f t="shared" si="35"/>
        <v>0</v>
      </c>
      <c r="U55" s="333">
        <f t="shared" si="35"/>
        <v>0</v>
      </c>
      <c r="V55" s="333">
        <f t="shared" si="35"/>
        <v>0</v>
      </c>
      <c r="W55" s="333">
        <f t="shared" si="35"/>
        <v>0</v>
      </c>
      <c r="X55" s="333">
        <f t="shared" si="35"/>
        <v>0</v>
      </c>
      <c r="Y55" s="333">
        <v>0</v>
      </c>
      <c r="Z55" s="333">
        <v>0</v>
      </c>
      <c r="AA55" s="333">
        <v>0</v>
      </c>
      <c r="AB55" s="333">
        <v>0</v>
      </c>
      <c r="AC55" s="268">
        <f t="shared" si="10"/>
        <v>0</v>
      </c>
      <c r="AD55" s="64">
        <f t="shared" si="15"/>
        <v>0</v>
      </c>
      <c r="AE55" s="64">
        <f t="shared" si="16"/>
        <v>0</v>
      </c>
      <c r="AF55" s="64">
        <f t="shared" si="17"/>
        <v>0</v>
      </c>
      <c r="AG55" s="64">
        <f t="shared" si="18"/>
        <v>0</v>
      </c>
      <c r="AH55" s="64">
        <f t="shared" si="19"/>
        <v>0</v>
      </c>
      <c r="AI55" s="64">
        <f t="shared" si="20"/>
        <v>0</v>
      </c>
      <c r="AJ55" s="64">
        <f t="shared" si="21"/>
        <v>0</v>
      </c>
      <c r="AK55" s="64">
        <f t="shared" si="22"/>
        <v>0</v>
      </c>
      <c r="AL55" s="64">
        <f t="shared" si="23"/>
        <v>0</v>
      </c>
      <c r="AM55" s="64">
        <f t="shared" si="24"/>
        <v>0</v>
      </c>
      <c r="AN55" s="74"/>
      <c r="AO55" s="239">
        <f t="shared" si="12"/>
        <v>0</v>
      </c>
      <c r="AP55" s="238">
        <f t="shared" si="25"/>
        <v>0</v>
      </c>
      <c r="AQ55" s="64">
        <f t="shared" si="26"/>
        <v>0</v>
      </c>
      <c r="AR55" s="64">
        <f t="shared" si="27"/>
        <v>0</v>
      </c>
      <c r="AS55" s="64">
        <f t="shared" si="28"/>
        <v>0</v>
      </c>
      <c r="AT55" s="64">
        <f t="shared" si="29"/>
        <v>0</v>
      </c>
      <c r="AU55" s="64">
        <f t="shared" si="30"/>
        <v>0</v>
      </c>
      <c r="AV55" s="64">
        <f t="shared" si="31"/>
        <v>0</v>
      </c>
      <c r="AW55" s="64">
        <f t="shared" si="32"/>
        <v>0</v>
      </c>
      <c r="AX55" s="64">
        <f t="shared" si="33"/>
        <v>0</v>
      </c>
      <c r="AY55" s="64">
        <f t="shared" si="34"/>
        <v>0</v>
      </c>
      <c r="AZ55" s="74"/>
      <c r="BA55" s="239">
        <f t="shared" si="14"/>
        <v>0</v>
      </c>
    </row>
    <row r="56" spans="1:53" s="65" customFormat="1" x14ac:dyDescent="0.35">
      <c r="A56" s="61"/>
      <c r="B56" s="45" t="s">
        <v>222</v>
      </c>
      <c r="C56" s="320" t="s">
        <v>223</v>
      </c>
      <c r="D56" s="322">
        <v>0.05</v>
      </c>
      <c r="E56" s="325">
        <f>VLOOKUP(C56,Doktorandstege!A1:B5, 2, FALSE)</f>
        <v>0</v>
      </c>
      <c r="F56" s="31"/>
      <c r="G56" s="31">
        <f t="shared" ref="G56:G63" si="36">E56*D56+E56</f>
        <v>0</v>
      </c>
      <c r="H56" s="31">
        <f t="shared" ref="H56:H63" si="37">G56*D56+G56</f>
        <v>0</v>
      </c>
      <c r="I56" s="31">
        <f t="shared" ref="I56:I63" si="38">H56*D56+H56</f>
        <v>0</v>
      </c>
      <c r="J56" s="31">
        <f t="shared" ref="J56:J63" si="39">I56*D56+I56</f>
        <v>0</v>
      </c>
      <c r="K56" s="31">
        <f t="shared" ref="K56:K63" si="40">J56*D56+J56</f>
        <v>0</v>
      </c>
      <c r="L56" s="31">
        <f t="shared" ref="L56:L63" si="41">K56*D56+K56</f>
        <v>0</v>
      </c>
      <c r="M56" s="31">
        <f t="shared" ref="M56:M63" si="42">L56*D56+L56</f>
        <v>0</v>
      </c>
      <c r="N56" s="31">
        <f t="shared" ref="N56:N63" si="43">M56*D56+M56</f>
        <v>0</v>
      </c>
      <c r="O56" s="31">
        <f t="shared" ref="O56:O63" si="44">N56*D56+N56</f>
        <v>0</v>
      </c>
      <c r="P56" s="31"/>
      <c r="Q56" s="332">
        <v>1</v>
      </c>
      <c r="R56" s="31"/>
      <c r="S56" s="333">
        <v>0</v>
      </c>
      <c r="T56" s="333">
        <f>S56</f>
        <v>0</v>
      </c>
      <c r="U56" s="333">
        <f>T56</f>
        <v>0</v>
      </c>
      <c r="V56" s="333">
        <f>U56</f>
        <v>0</v>
      </c>
      <c r="W56" s="333">
        <f>V56</f>
        <v>0</v>
      </c>
      <c r="X56" s="333">
        <f>W56</f>
        <v>0</v>
      </c>
      <c r="Y56" s="333">
        <v>0</v>
      </c>
      <c r="Z56" s="333">
        <v>0</v>
      </c>
      <c r="AA56" s="333">
        <v>0</v>
      </c>
      <c r="AB56" s="333">
        <v>0</v>
      </c>
      <c r="AC56" s="268">
        <f t="shared" si="10"/>
        <v>0</v>
      </c>
      <c r="AD56" s="64">
        <f>E56*(1+$C$33)*S56</f>
        <v>0</v>
      </c>
      <c r="AE56" s="64">
        <f t="shared" ref="AE56:AM56" si="45">G56*(1+$C$33)*T56</f>
        <v>0</v>
      </c>
      <c r="AF56" s="64">
        <f t="shared" si="45"/>
        <v>0</v>
      </c>
      <c r="AG56" s="64">
        <f t="shared" si="45"/>
        <v>0</v>
      </c>
      <c r="AH56" s="64">
        <f t="shared" si="45"/>
        <v>0</v>
      </c>
      <c r="AI56" s="64">
        <f t="shared" si="45"/>
        <v>0</v>
      </c>
      <c r="AJ56" s="64">
        <f t="shared" si="45"/>
        <v>0</v>
      </c>
      <c r="AK56" s="64">
        <f t="shared" si="45"/>
        <v>0</v>
      </c>
      <c r="AL56" s="64">
        <f t="shared" si="45"/>
        <v>0</v>
      </c>
      <c r="AM56" s="64">
        <f t="shared" si="45"/>
        <v>0</v>
      </c>
      <c r="AN56" s="32"/>
      <c r="AO56" s="239">
        <f t="shared" si="12"/>
        <v>0</v>
      </c>
      <c r="AP56" s="238">
        <f>E56*(1+$C$34)*S56</f>
        <v>0</v>
      </c>
      <c r="AQ56" s="64">
        <f t="shared" ref="AQ56:AY56" si="46">G56*(1+$C$34)*T56</f>
        <v>0</v>
      </c>
      <c r="AR56" s="64">
        <f t="shared" si="46"/>
        <v>0</v>
      </c>
      <c r="AS56" s="64">
        <f t="shared" si="46"/>
        <v>0</v>
      </c>
      <c r="AT56" s="64">
        <f t="shared" si="46"/>
        <v>0</v>
      </c>
      <c r="AU56" s="64">
        <f t="shared" si="46"/>
        <v>0</v>
      </c>
      <c r="AV56" s="64">
        <f t="shared" si="46"/>
        <v>0</v>
      </c>
      <c r="AW56" s="64">
        <f t="shared" si="46"/>
        <v>0</v>
      </c>
      <c r="AX56" s="64">
        <f t="shared" si="46"/>
        <v>0</v>
      </c>
      <c r="AY56" s="64">
        <f t="shared" si="46"/>
        <v>0</v>
      </c>
      <c r="AZ56" s="32"/>
      <c r="BA56" s="239">
        <f t="shared" si="14"/>
        <v>0</v>
      </c>
    </row>
    <row r="57" spans="1:53" s="65" customFormat="1" x14ac:dyDescent="0.35">
      <c r="A57" s="61"/>
      <c r="B57" s="45" t="s">
        <v>222</v>
      </c>
      <c r="C57" s="320" t="s">
        <v>223</v>
      </c>
      <c r="D57" s="322">
        <v>0.05</v>
      </c>
      <c r="E57" s="325">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332">
        <v>1</v>
      </c>
      <c r="R57" s="31"/>
      <c r="S57" s="333">
        <v>0</v>
      </c>
      <c r="T57" s="333">
        <f t="shared" ref="T57:X63" si="47">S57</f>
        <v>0</v>
      </c>
      <c r="U57" s="333">
        <f t="shared" si="47"/>
        <v>0</v>
      </c>
      <c r="V57" s="333">
        <f t="shared" si="47"/>
        <v>0</v>
      </c>
      <c r="W57" s="333">
        <f t="shared" si="47"/>
        <v>0</v>
      </c>
      <c r="X57" s="333">
        <f t="shared" si="47"/>
        <v>0</v>
      </c>
      <c r="Y57" s="333">
        <v>0</v>
      </c>
      <c r="Z57" s="333">
        <v>0</v>
      </c>
      <c r="AA57" s="333">
        <v>0</v>
      </c>
      <c r="AB57" s="333">
        <v>0</v>
      </c>
      <c r="AC57" s="268">
        <f t="shared" ref="AC57:AC63" si="48">AO57</f>
        <v>0</v>
      </c>
      <c r="AD57" s="64">
        <f t="shared" ref="AD57:AD63" si="49">E57*(1+$C$33)*S57</f>
        <v>0</v>
      </c>
      <c r="AE57" s="64">
        <f t="shared" ref="AE57:AE63" si="50">G57*(1+$C$33)*T57</f>
        <v>0</v>
      </c>
      <c r="AF57" s="64">
        <f t="shared" ref="AF57:AF63" si="51">H57*(1+$C$33)*U57</f>
        <v>0</v>
      </c>
      <c r="AG57" s="64">
        <f t="shared" ref="AG57:AG63" si="52">I57*(1+$C$33)*V57</f>
        <v>0</v>
      </c>
      <c r="AH57" s="64">
        <f t="shared" ref="AH57:AH63" si="53">J57*(1+$C$33)*W57</f>
        <v>0</v>
      </c>
      <c r="AI57" s="64">
        <f t="shared" ref="AI57:AI63" si="54">K57*(1+$C$33)*X57</f>
        <v>0</v>
      </c>
      <c r="AJ57" s="64">
        <f t="shared" ref="AJ57:AJ63" si="55">L57*(1+$C$33)*Y57</f>
        <v>0</v>
      </c>
      <c r="AK57" s="64">
        <f t="shared" ref="AK57:AK63" si="56">M57*(1+$C$33)*Z57</f>
        <v>0</v>
      </c>
      <c r="AL57" s="64">
        <f t="shared" ref="AL57:AL63" si="57">N57*(1+$C$33)*AA57</f>
        <v>0</v>
      </c>
      <c r="AM57" s="64">
        <f t="shared" ref="AM57:AM63" si="58">O57*(1+$C$33)*AB57</f>
        <v>0</v>
      </c>
      <c r="AN57" s="32"/>
      <c r="AO57" s="239">
        <f t="shared" ref="AO57:AO63" si="59">SUM(AD57:AM57)</f>
        <v>0</v>
      </c>
      <c r="AP57" s="238">
        <f t="shared" ref="AP57:AP63" si="60">E57*(1+$C$34)*S57</f>
        <v>0</v>
      </c>
      <c r="AQ57" s="64">
        <f t="shared" ref="AQ57:AQ63" si="61">G57*(1+$C$34)*T57</f>
        <v>0</v>
      </c>
      <c r="AR57" s="64">
        <f t="shared" ref="AR57:AR63" si="62">H57*(1+$C$34)*U57</f>
        <v>0</v>
      </c>
      <c r="AS57" s="64">
        <f t="shared" ref="AS57:AS63" si="63">I57*(1+$C$34)*V57</f>
        <v>0</v>
      </c>
      <c r="AT57" s="64">
        <f t="shared" ref="AT57:AT63" si="64">J57*(1+$C$34)*W57</f>
        <v>0</v>
      </c>
      <c r="AU57" s="64">
        <f t="shared" ref="AU57:AU63" si="65">K57*(1+$C$34)*X57</f>
        <v>0</v>
      </c>
      <c r="AV57" s="64">
        <f t="shared" ref="AV57:AV63" si="66">L57*(1+$C$34)*Y57</f>
        <v>0</v>
      </c>
      <c r="AW57" s="64">
        <f t="shared" ref="AW57:AW63" si="67">M57*(1+$C$34)*Z57</f>
        <v>0</v>
      </c>
      <c r="AX57" s="64">
        <f t="shared" ref="AX57:AX63" si="68">N57*(1+$C$34)*AA57</f>
        <v>0</v>
      </c>
      <c r="AY57" s="64">
        <f t="shared" ref="AY57:AY63" si="69">O57*(1+$C$34)*AB57</f>
        <v>0</v>
      </c>
      <c r="AZ57" s="32"/>
      <c r="BA57" s="239">
        <f t="shared" ref="BA57:BA63" si="70">SUM(AP57:AY57)</f>
        <v>0</v>
      </c>
    </row>
    <row r="58" spans="1:53" s="65" customFormat="1" x14ac:dyDescent="0.35">
      <c r="A58" s="61"/>
      <c r="B58" s="45" t="s">
        <v>222</v>
      </c>
      <c r="C58" s="320" t="s">
        <v>223</v>
      </c>
      <c r="D58" s="322">
        <v>0.05</v>
      </c>
      <c r="E58" s="325">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332">
        <v>1</v>
      </c>
      <c r="R58" s="31"/>
      <c r="S58" s="333">
        <v>0</v>
      </c>
      <c r="T58" s="333">
        <f t="shared" si="47"/>
        <v>0</v>
      </c>
      <c r="U58" s="333">
        <f t="shared" si="47"/>
        <v>0</v>
      </c>
      <c r="V58" s="333">
        <f t="shared" si="47"/>
        <v>0</v>
      </c>
      <c r="W58" s="333">
        <f t="shared" si="47"/>
        <v>0</v>
      </c>
      <c r="X58" s="333">
        <f t="shared" si="47"/>
        <v>0</v>
      </c>
      <c r="Y58" s="333">
        <v>0</v>
      </c>
      <c r="Z58" s="333">
        <v>0</v>
      </c>
      <c r="AA58" s="333">
        <v>0</v>
      </c>
      <c r="AB58" s="333">
        <v>0</v>
      </c>
      <c r="AC58" s="268">
        <f t="shared" si="48"/>
        <v>0</v>
      </c>
      <c r="AD58" s="64">
        <f t="shared" si="49"/>
        <v>0</v>
      </c>
      <c r="AE58" s="64">
        <f t="shared" si="50"/>
        <v>0</v>
      </c>
      <c r="AF58" s="64">
        <f t="shared" si="51"/>
        <v>0</v>
      </c>
      <c r="AG58" s="64">
        <f t="shared" si="52"/>
        <v>0</v>
      </c>
      <c r="AH58" s="64">
        <f t="shared" si="53"/>
        <v>0</v>
      </c>
      <c r="AI58" s="64">
        <f t="shared" si="54"/>
        <v>0</v>
      </c>
      <c r="AJ58" s="64">
        <f t="shared" si="55"/>
        <v>0</v>
      </c>
      <c r="AK58" s="64">
        <f t="shared" si="56"/>
        <v>0</v>
      </c>
      <c r="AL58" s="64">
        <f t="shared" si="57"/>
        <v>0</v>
      </c>
      <c r="AM58" s="64">
        <f t="shared" si="58"/>
        <v>0</v>
      </c>
      <c r="AN58" s="32"/>
      <c r="AO58" s="239">
        <f t="shared" si="59"/>
        <v>0</v>
      </c>
      <c r="AP58" s="238">
        <f t="shared" si="60"/>
        <v>0</v>
      </c>
      <c r="AQ58" s="64">
        <f t="shared" si="61"/>
        <v>0</v>
      </c>
      <c r="AR58" s="64">
        <f t="shared" si="62"/>
        <v>0</v>
      </c>
      <c r="AS58" s="64">
        <f t="shared" si="63"/>
        <v>0</v>
      </c>
      <c r="AT58" s="64">
        <f t="shared" si="64"/>
        <v>0</v>
      </c>
      <c r="AU58" s="64">
        <f t="shared" si="65"/>
        <v>0</v>
      </c>
      <c r="AV58" s="64">
        <f t="shared" si="66"/>
        <v>0</v>
      </c>
      <c r="AW58" s="64">
        <f t="shared" si="67"/>
        <v>0</v>
      </c>
      <c r="AX58" s="64">
        <f t="shared" si="68"/>
        <v>0</v>
      </c>
      <c r="AY58" s="64">
        <f t="shared" si="69"/>
        <v>0</v>
      </c>
      <c r="AZ58" s="32"/>
      <c r="BA58" s="239">
        <f t="shared" si="70"/>
        <v>0</v>
      </c>
    </row>
    <row r="59" spans="1:53" s="65" customFormat="1" x14ac:dyDescent="0.35">
      <c r="A59" s="61"/>
      <c r="B59" s="45" t="s">
        <v>222</v>
      </c>
      <c r="C59" s="320" t="s">
        <v>223</v>
      </c>
      <c r="D59" s="322">
        <v>0.05</v>
      </c>
      <c r="E59" s="325">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332">
        <v>1</v>
      </c>
      <c r="R59" s="31"/>
      <c r="S59" s="333">
        <v>0</v>
      </c>
      <c r="T59" s="333">
        <f t="shared" si="47"/>
        <v>0</v>
      </c>
      <c r="U59" s="333">
        <f t="shared" si="47"/>
        <v>0</v>
      </c>
      <c r="V59" s="333">
        <f t="shared" si="47"/>
        <v>0</v>
      </c>
      <c r="W59" s="333">
        <f t="shared" si="47"/>
        <v>0</v>
      </c>
      <c r="X59" s="333">
        <f t="shared" si="47"/>
        <v>0</v>
      </c>
      <c r="Y59" s="333">
        <v>0</v>
      </c>
      <c r="Z59" s="333">
        <v>0</v>
      </c>
      <c r="AA59" s="333">
        <v>0</v>
      </c>
      <c r="AB59" s="333">
        <v>0</v>
      </c>
      <c r="AC59" s="268">
        <f t="shared" si="48"/>
        <v>0</v>
      </c>
      <c r="AD59" s="64">
        <f t="shared" si="49"/>
        <v>0</v>
      </c>
      <c r="AE59" s="64">
        <f t="shared" si="50"/>
        <v>0</v>
      </c>
      <c r="AF59" s="64">
        <f t="shared" si="51"/>
        <v>0</v>
      </c>
      <c r="AG59" s="64">
        <f t="shared" si="52"/>
        <v>0</v>
      </c>
      <c r="AH59" s="64">
        <f t="shared" si="53"/>
        <v>0</v>
      </c>
      <c r="AI59" s="64">
        <f t="shared" si="54"/>
        <v>0</v>
      </c>
      <c r="AJ59" s="64">
        <f t="shared" si="55"/>
        <v>0</v>
      </c>
      <c r="AK59" s="64">
        <f t="shared" si="56"/>
        <v>0</v>
      </c>
      <c r="AL59" s="64">
        <f t="shared" si="57"/>
        <v>0</v>
      </c>
      <c r="AM59" s="64">
        <f t="shared" si="58"/>
        <v>0</v>
      </c>
      <c r="AN59" s="32"/>
      <c r="AO59" s="239">
        <f t="shared" si="59"/>
        <v>0</v>
      </c>
      <c r="AP59" s="238">
        <f t="shared" si="60"/>
        <v>0</v>
      </c>
      <c r="AQ59" s="64">
        <f t="shared" si="61"/>
        <v>0</v>
      </c>
      <c r="AR59" s="64">
        <f t="shared" si="62"/>
        <v>0</v>
      </c>
      <c r="AS59" s="64">
        <f t="shared" si="63"/>
        <v>0</v>
      </c>
      <c r="AT59" s="64">
        <f t="shared" si="64"/>
        <v>0</v>
      </c>
      <c r="AU59" s="64">
        <f t="shared" si="65"/>
        <v>0</v>
      </c>
      <c r="AV59" s="64">
        <f t="shared" si="66"/>
        <v>0</v>
      </c>
      <c r="AW59" s="64">
        <f t="shared" si="67"/>
        <v>0</v>
      </c>
      <c r="AX59" s="64">
        <f t="shared" si="68"/>
        <v>0</v>
      </c>
      <c r="AY59" s="64">
        <f t="shared" si="69"/>
        <v>0</v>
      </c>
      <c r="AZ59" s="32"/>
      <c r="BA59" s="239">
        <f t="shared" si="70"/>
        <v>0</v>
      </c>
    </row>
    <row r="60" spans="1:53" s="65" customFormat="1" x14ac:dyDescent="0.35">
      <c r="A60" s="61"/>
      <c r="B60" s="45" t="s">
        <v>222</v>
      </c>
      <c r="C60" s="320" t="s">
        <v>223</v>
      </c>
      <c r="D60" s="322">
        <v>0.05</v>
      </c>
      <c r="E60" s="325">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332">
        <v>1</v>
      </c>
      <c r="R60" s="31"/>
      <c r="S60" s="333">
        <v>0</v>
      </c>
      <c r="T60" s="333">
        <f t="shared" si="47"/>
        <v>0</v>
      </c>
      <c r="U60" s="333">
        <f t="shared" si="47"/>
        <v>0</v>
      </c>
      <c r="V60" s="333">
        <f t="shared" si="47"/>
        <v>0</v>
      </c>
      <c r="W60" s="333">
        <f t="shared" si="47"/>
        <v>0</v>
      </c>
      <c r="X60" s="333">
        <f t="shared" si="47"/>
        <v>0</v>
      </c>
      <c r="Y60" s="333">
        <v>0</v>
      </c>
      <c r="Z60" s="333">
        <v>0</v>
      </c>
      <c r="AA60" s="333">
        <v>0</v>
      </c>
      <c r="AB60" s="333">
        <v>0</v>
      </c>
      <c r="AC60" s="268">
        <f t="shared" si="48"/>
        <v>0</v>
      </c>
      <c r="AD60" s="64">
        <f t="shared" si="49"/>
        <v>0</v>
      </c>
      <c r="AE60" s="64">
        <f t="shared" si="50"/>
        <v>0</v>
      </c>
      <c r="AF60" s="64">
        <f t="shared" si="51"/>
        <v>0</v>
      </c>
      <c r="AG60" s="64">
        <f t="shared" si="52"/>
        <v>0</v>
      </c>
      <c r="AH60" s="64">
        <f t="shared" si="53"/>
        <v>0</v>
      </c>
      <c r="AI60" s="64">
        <f t="shared" si="54"/>
        <v>0</v>
      </c>
      <c r="AJ60" s="64">
        <f t="shared" si="55"/>
        <v>0</v>
      </c>
      <c r="AK60" s="64">
        <f t="shared" si="56"/>
        <v>0</v>
      </c>
      <c r="AL60" s="64">
        <f t="shared" si="57"/>
        <v>0</v>
      </c>
      <c r="AM60" s="64">
        <f t="shared" si="58"/>
        <v>0</v>
      </c>
      <c r="AN60" s="32"/>
      <c r="AO60" s="239">
        <f t="shared" si="59"/>
        <v>0</v>
      </c>
      <c r="AP60" s="238">
        <f t="shared" si="60"/>
        <v>0</v>
      </c>
      <c r="AQ60" s="64">
        <f t="shared" si="61"/>
        <v>0</v>
      </c>
      <c r="AR60" s="64">
        <f t="shared" si="62"/>
        <v>0</v>
      </c>
      <c r="AS60" s="64">
        <f t="shared" si="63"/>
        <v>0</v>
      </c>
      <c r="AT60" s="64">
        <f t="shared" si="64"/>
        <v>0</v>
      </c>
      <c r="AU60" s="64">
        <f t="shared" si="65"/>
        <v>0</v>
      </c>
      <c r="AV60" s="64">
        <f t="shared" si="66"/>
        <v>0</v>
      </c>
      <c r="AW60" s="64">
        <f t="shared" si="67"/>
        <v>0</v>
      </c>
      <c r="AX60" s="64">
        <f t="shared" si="68"/>
        <v>0</v>
      </c>
      <c r="AY60" s="64">
        <f t="shared" si="69"/>
        <v>0</v>
      </c>
      <c r="AZ60" s="32"/>
      <c r="BA60" s="239">
        <f t="shared" si="70"/>
        <v>0</v>
      </c>
    </row>
    <row r="61" spans="1:53" s="65" customFormat="1" x14ac:dyDescent="0.35">
      <c r="A61" s="61"/>
      <c r="B61" s="45" t="s">
        <v>222</v>
      </c>
      <c r="C61" s="320" t="s">
        <v>223</v>
      </c>
      <c r="D61" s="322">
        <v>0.05</v>
      </c>
      <c r="E61" s="325">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332">
        <v>1</v>
      </c>
      <c r="R61" s="31"/>
      <c r="S61" s="333">
        <v>0</v>
      </c>
      <c r="T61" s="333">
        <f t="shared" si="47"/>
        <v>0</v>
      </c>
      <c r="U61" s="333">
        <f t="shared" si="47"/>
        <v>0</v>
      </c>
      <c r="V61" s="333">
        <f t="shared" si="47"/>
        <v>0</v>
      </c>
      <c r="W61" s="333">
        <f t="shared" si="47"/>
        <v>0</v>
      </c>
      <c r="X61" s="333">
        <f t="shared" si="47"/>
        <v>0</v>
      </c>
      <c r="Y61" s="333">
        <v>0</v>
      </c>
      <c r="Z61" s="333">
        <v>0</v>
      </c>
      <c r="AA61" s="333">
        <v>0</v>
      </c>
      <c r="AB61" s="333">
        <v>0</v>
      </c>
      <c r="AC61" s="268">
        <f t="shared" si="48"/>
        <v>0</v>
      </c>
      <c r="AD61" s="64">
        <f t="shared" si="49"/>
        <v>0</v>
      </c>
      <c r="AE61" s="64">
        <f t="shared" si="50"/>
        <v>0</v>
      </c>
      <c r="AF61" s="64">
        <f t="shared" si="51"/>
        <v>0</v>
      </c>
      <c r="AG61" s="64">
        <f t="shared" si="52"/>
        <v>0</v>
      </c>
      <c r="AH61" s="64">
        <f t="shared" si="53"/>
        <v>0</v>
      </c>
      <c r="AI61" s="64">
        <f t="shared" si="54"/>
        <v>0</v>
      </c>
      <c r="AJ61" s="64">
        <f t="shared" si="55"/>
        <v>0</v>
      </c>
      <c r="AK61" s="64">
        <f t="shared" si="56"/>
        <v>0</v>
      </c>
      <c r="AL61" s="64">
        <f t="shared" si="57"/>
        <v>0</v>
      </c>
      <c r="AM61" s="64">
        <f t="shared" si="58"/>
        <v>0</v>
      </c>
      <c r="AN61" s="32"/>
      <c r="AO61" s="239">
        <f t="shared" si="59"/>
        <v>0</v>
      </c>
      <c r="AP61" s="238">
        <f t="shared" si="60"/>
        <v>0</v>
      </c>
      <c r="AQ61" s="64">
        <f t="shared" si="61"/>
        <v>0</v>
      </c>
      <c r="AR61" s="64">
        <f t="shared" si="62"/>
        <v>0</v>
      </c>
      <c r="AS61" s="64">
        <f t="shared" si="63"/>
        <v>0</v>
      </c>
      <c r="AT61" s="64">
        <f t="shared" si="64"/>
        <v>0</v>
      </c>
      <c r="AU61" s="64">
        <f t="shared" si="65"/>
        <v>0</v>
      </c>
      <c r="AV61" s="64">
        <f t="shared" si="66"/>
        <v>0</v>
      </c>
      <c r="AW61" s="64">
        <f t="shared" si="67"/>
        <v>0</v>
      </c>
      <c r="AX61" s="64">
        <f t="shared" si="68"/>
        <v>0</v>
      </c>
      <c r="AY61" s="64">
        <f t="shared" si="69"/>
        <v>0</v>
      </c>
      <c r="AZ61" s="32"/>
      <c r="BA61" s="239">
        <f t="shared" si="70"/>
        <v>0</v>
      </c>
    </row>
    <row r="62" spans="1:53" s="65" customFormat="1" x14ac:dyDescent="0.35">
      <c r="A62" s="61"/>
      <c r="B62" s="45" t="s">
        <v>222</v>
      </c>
      <c r="C62" s="320" t="s">
        <v>223</v>
      </c>
      <c r="D62" s="322">
        <v>0.05</v>
      </c>
      <c r="E62" s="325">
        <f>VLOOKUP(C62,Doktorandstege!A1:B5, 2, FALSE)</f>
        <v>0</v>
      </c>
      <c r="F62" s="31"/>
      <c r="G62" s="31">
        <f t="shared" si="36"/>
        <v>0</v>
      </c>
      <c r="H62" s="31">
        <f t="shared" si="37"/>
        <v>0</v>
      </c>
      <c r="I62" s="31">
        <f t="shared" si="38"/>
        <v>0</v>
      </c>
      <c r="J62" s="31">
        <f t="shared" si="39"/>
        <v>0</v>
      </c>
      <c r="K62" s="31">
        <f t="shared" si="40"/>
        <v>0</v>
      </c>
      <c r="L62" s="31">
        <f t="shared" si="41"/>
        <v>0</v>
      </c>
      <c r="M62" s="31">
        <f t="shared" si="42"/>
        <v>0</v>
      </c>
      <c r="N62" s="31">
        <f t="shared" si="43"/>
        <v>0</v>
      </c>
      <c r="O62" s="31">
        <f t="shared" si="44"/>
        <v>0</v>
      </c>
      <c r="P62" s="31"/>
      <c r="Q62" s="332">
        <v>1</v>
      </c>
      <c r="R62" s="31"/>
      <c r="S62" s="333">
        <v>0</v>
      </c>
      <c r="T62" s="333">
        <f t="shared" si="47"/>
        <v>0</v>
      </c>
      <c r="U62" s="333">
        <f t="shared" si="47"/>
        <v>0</v>
      </c>
      <c r="V62" s="333">
        <f t="shared" si="47"/>
        <v>0</v>
      </c>
      <c r="W62" s="333">
        <f t="shared" si="47"/>
        <v>0</v>
      </c>
      <c r="X62" s="333">
        <f t="shared" si="47"/>
        <v>0</v>
      </c>
      <c r="Y62" s="333">
        <v>0</v>
      </c>
      <c r="Z62" s="333">
        <v>0</v>
      </c>
      <c r="AA62" s="333">
        <v>0</v>
      </c>
      <c r="AB62" s="333">
        <v>0</v>
      </c>
      <c r="AC62" s="268">
        <f t="shared" si="48"/>
        <v>0</v>
      </c>
      <c r="AD62" s="64">
        <f t="shared" si="49"/>
        <v>0</v>
      </c>
      <c r="AE62" s="64">
        <f t="shared" si="50"/>
        <v>0</v>
      </c>
      <c r="AF62" s="64">
        <f t="shared" si="51"/>
        <v>0</v>
      </c>
      <c r="AG62" s="64">
        <f t="shared" si="52"/>
        <v>0</v>
      </c>
      <c r="AH62" s="64">
        <f t="shared" si="53"/>
        <v>0</v>
      </c>
      <c r="AI62" s="64">
        <f t="shared" si="54"/>
        <v>0</v>
      </c>
      <c r="AJ62" s="64">
        <f t="shared" si="55"/>
        <v>0</v>
      </c>
      <c r="AK62" s="64">
        <f t="shared" si="56"/>
        <v>0</v>
      </c>
      <c r="AL62" s="64">
        <f t="shared" si="57"/>
        <v>0</v>
      </c>
      <c r="AM62" s="64">
        <f t="shared" si="58"/>
        <v>0</v>
      </c>
      <c r="AN62" s="32"/>
      <c r="AO62" s="239">
        <f t="shared" si="59"/>
        <v>0</v>
      </c>
      <c r="AP62" s="238">
        <f t="shared" si="60"/>
        <v>0</v>
      </c>
      <c r="AQ62" s="64">
        <f t="shared" si="61"/>
        <v>0</v>
      </c>
      <c r="AR62" s="64">
        <f t="shared" si="62"/>
        <v>0</v>
      </c>
      <c r="AS62" s="64">
        <f t="shared" si="63"/>
        <v>0</v>
      </c>
      <c r="AT62" s="64">
        <f t="shared" si="64"/>
        <v>0</v>
      </c>
      <c r="AU62" s="64">
        <f t="shared" si="65"/>
        <v>0</v>
      </c>
      <c r="AV62" s="64">
        <f t="shared" si="66"/>
        <v>0</v>
      </c>
      <c r="AW62" s="64">
        <f t="shared" si="67"/>
        <v>0</v>
      </c>
      <c r="AX62" s="64">
        <f t="shared" si="68"/>
        <v>0</v>
      </c>
      <c r="AY62" s="64">
        <f t="shared" si="69"/>
        <v>0</v>
      </c>
      <c r="AZ62" s="32"/>
      <c r="BA62" s="239">
        <f t="shared" si="70"/>
        <v>0</v>
      </c>
    </row>
    <row r="63" spans="1:53" s="65" customFormat="1" x14ac:dyDescent="0.35">
      <c r="A63" s="61"/>
      <c r="B63" s="45" t="s">
        <v>222</v>
      </c>
      <c r="C63" s="320" t="s">
        <v>223</v>
      </c>
      <c r="D63" s="322">
        <v>0.05</v>
      </c>
      <c r="E63" s="325">
        <f>VLOOKUP(C63,Doktorandstege!A1:B5, 2, FALSE)</f>
        <v>0</v>
      </c>
      <c r="F63" s="31"/>
      <c r="G63" s="31">
        <f t="shared" si="36"/>
        <v>0</v>
      </c>
      <c r="H63" s="31">
        <f t="shared" si="37"/>
        <v>0</v>
      </c>
      <c r="I63" s="31">
        <f t="shared" si="38"/>
        <v>0</v>
      </c>
      <c r="J63" s="31">
        <f t="shared" si="39"/>
        <v>0</v>
      </c>
      <c r="K63" s="31">
        <f t="shared" si="40"/>
        <v>0</v>
      </c>
      <c r="L63" s="31">
        <f t="shared" si="41"/>
        <v>0</v>
      </c>
      <c r="M63" s="31">
        <f t="shared" si="42"/>
        <v>0</v>
      </c>
      <c r="N63" s="31">
        <f t="shared" si="43"/>
        <v>0</v>
      </c>
      <c r="O63" s="31">
        <f t="shared" si="44"/>
        <v>0</v>
      </c>
      <c r="P63" s="31"/>
      <c r="Q63" s="332">
        <v>1</v>
      </c>
      <c r="R63" s="31"/>
      <c r="S63" s="333">
        <v>0</v>
      </c>
      <c r="T63" s="333">
        <f t="shared" si="47"/>
        <v>0</v>
      </c>
      <c r="U63" s="333">
        <f t="shared" si="47"/>
        <v>0</v>
      </c>
      <c r="V63" s="333">
        <f t="shared" si="47"/>
        <v>0</v>
      </c>
      <c r="W63" s="333">
        <f t="shared" si="47"/>
        <v>0</v>
      </c>
      <c r="X63" s="333">
        <f t="shared" si="47"/>
        <v>0</v>
      </c>
      <c r="Y63" s="333">
        <v>0</v>
      </c>
      <c r="Z63" s="333">
        <v>0</v>
      </c>
      <c r="AA63" s="333">
        <v>0</v>
      </c>
      <c r="AB63" s="333">
        <v>0</v>
      </c>
      <c r="AC63" s="268">
        <f t="shared" si="48"/>
        <v>0</v>
      </c>
      <c r="AD63" s="64">
        <f t="shared" si="49"/>
        <v>0</v>
      </c>
      <c r="AE63" s="64">
        <f t="shared" si="50"/>
        <v>0</v>
      </c>
      <c r="AF63" s="64">
        <f t="shared" si="51"/>
        <v>0</v>
      </c>
      <c r="AG63" s="64">
        <f t="shared" si="52"/>
        <v>0</v>
      </c>
      <c r="AH63" s="64">
        <f t="shared" si="53"/>
        <v>0</v>
      </c>
      <c r="AI63" s="64">
        <f t="shared" si="54"/>
        <v>0</v>
      </c>
      <c r="AJ63" s="64">
        <f t="shared" si="55"/>
        <v>0</v>
      </c>
      <c r="AK63" s="64">
        <f t="shared" si="56"/>
        <v>0</v>
      </c>
      <c r="AL63" s="64">
        <f t="shared" si="57"/>
        <v>0</v>
      </c>
      <c r="AM63" s="64">
        <f t="shared" si="58"/>
        <v>0</v>
      </c>
      <c r="AN63" s="32"/>
      <c r="AO63" s="239">
        <f t="shared" si="59"/>
        <v>0</v>
      </c>
      <c r="AP63" s="238">
        <f t="shared" si="60"/>
        <v>0</v>
      </c>
      <c r="AQ63" s="64">
        <f t="shared" si="61"/>
        <v>0</v>
      </c>
      <c r="AR63" s="64">
        <f t="shared" si="62"/>
        <v>0</v>
      </c>
      <c r="AS63" s="64">
        <f t="shared" si="63"/>
        <v>0</v>
      </c>
      <c r="AT63" s="64">
        <f t="shared" si="64"/>
        <v>0</v>
      </c>
      <c r="AU63" s="64">
        <f t="shared" si="65"/>
        <v>0</v>
      </c>
      <c r="AV63" s="64">
        <f t="shared" si="66"/>
        <v>0</v>
      </c>
      <c r="AW63" s="64">
        <f t="shared" si="67"/>
        <v>0</v>
      </c>
      <c r="AX63" s="64">
        <f t="shared" si="68"/>
        <v>0</v>
      </c>
      <c r="AY63" s="64">
        <f t="shared" si="69"/>
        <v>0</v>
      </c>
      <c r="AZ63" s="32"/>
      <c r="BA63" s="239">
        <f t="shared" si="70"/>
        <v>0</v>
      </c>
    </row>
    <row r="64" spans="1:53" s="65" customFormat="1" ht="15" thickBot="1" x14ac:dyDescent="0.4">
      <c r="A64" s="61"/>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22"/>
      <c r="AD64" s="244">
        <f t="shared" ref="AD64:AM64" si="71">SUM(AD56:AD63)</f>
        <v>0</v>
      </c>
      <c r="AE64" s="245">
        <f t="shared" si="71"/>
        <v>0</v>
      </c>
      <c r="AF64" s="245">
        <f t="shared" si="71"/>
        <v>0</v>
      </c>
      <c r="AG64" s="245">
        <f t="shared" si="71"/>
        <v>0</v>
      </c>
      <c r="AH64" s="245">
        <f t="shared" si="71"/>
        <v>0</v>
      </c>
      <c r="AI64" s="245">
        <f t="shared" si="71"/>
        <v>0</v>
      </c>
      <c r="AJ64" s="245">
        <f t="shared" si="71"/>
        <v>0</v>
      </c>
      <c r="AK64" s="245">
        <f t="shared" si="71"/>
        <v>0</v>
      </c>
      <c r="AL64" s="245">
        <f t="shared" si="71"/>
        <v>0</v>
      </c>
      <c r="AM64" s="245">
        <f t="shared" si="71"/>
        <v>0</v>
      </c>
      <c r="AN64" s="245" t="s">
        <v>65</v>
      </c>
      <c r="AO64" s="246">
        <f>SUM(AD64:AM64)</f>
        <v>0</v>
      </c>
      <c r="AP64" s="244">
        <f t="shared" ref="AP64:AY64" si="72">SUM(AP56:AP63)</f>
        <v>0</v>
      </c>
      <c r="AQ64" s="245">
        <f t="shared" si="72"/>
        <v>0</v>
      </c>
      <c r="AR64" s="245">
        <f t="shared" si="72"/>
        <v>0</v>
      </c>
      <c r="AS64" s="245">
        <f t="shared" si="72"/>
        <v>0</v>
      </c>
      <c r="AT64" s="245">
        <f t="shared" si="72"/>
        <v>0</v>
      </c>
      <c r="AU64" s="245">
        <f t="shared" si="72"/>
        <v>0</v>
      </c>
      <c r="AV64" s="245">
        <f t="shared" si="72"/>
        <v>0</v>
      </c>
      <c r="AW64" s="245">
        <f t="shared" si="72"/>
        <v>0</v>
      </c>
      <c r="AX64" s="245">
        <f t="shared" si="72"/>
        <v>0</v>
      </c>
      <c r="AY64" s="245">
        <f t="shared" si="72"/>
        <v>0</v>
      </c>
      <c r="AZ64" s="245" t="s">
        <v>65</v>
      </c>
      <c r="BA64" s="246">
        <f>SUM(AP64:AY64)</f>
        <v>0</v>
      </c>
    </row>
    <row r="65" spans="1:41" s="65" customFormat="1" ht="15.5" x14ac:dyDescent="0.35">
      <c r="A65" s="61"/>
      <c r="B65" s="49" t="s">
        <v>292</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row>
    <row r="66" spans="1:41" s="65" customFormat="1" x14ac:dyDescent="0.35">
      <c r="A66" s="61"/>
      <c r="B66" s="16"/>
      <c r="C66" s="17"/>
      <c r="D66" s="16"/>
      <c r="E66" s="16"/>
      <c r="F66" s="16"/>
      <c r="G66" s="16"/>
      <c r="H66" s="16"/>
      <c r="I66" s="16"/>
      <c r="J66" s="16"/>
      <c r="K66" s="16"/>
      <c r="L66" s="16"/>
      <c r="M66" s="16"/>
      <c r="N66" s="16"/>
      <c r="O66" s="16"/>
      <c r="P66" s="16"/>
      <c r="Q66" s="51"/>
      <c r="R66" s="16"/>
      <c r="S66" s="21" t="s">
        <v>211</v>
      </c>
      <c r="T66" s="21" t="s">
        <v>212</v>
      </c>
      <c r="U66" s="21" t="s">
        <v>213</v>
      </c>
      <c r="V66" s="21" t="s">
        <v>214</v>
      </c>
      <c r="W66" s="21" t="s">
        <v>215</v>
      </c>
      <c r="X66" s="21" t="s">
        <v>216</v>
      </c>
      <c r="Y66" s="21" t="s">
        <v>4283</v>
      </c>
      <c r="Z66" s="21" t="s">
        <v>4284</v>
      </c>
      <c r="AA66" s="21" t="s">
        <v>4285</v>
      </c>
      <c r="AB66" s="21" t="s">
        <v>4286</v>
      </c>
      <c r="AC66" s="21" t="s">
        <v>293</v>
      </c>
      <c r="AD66" s="16"/>
      <c r="AE66" s="16"/>
      <c r="AF66" s="16"/>
      <c r="AG66" s="16"/>
      <c r="AH66" s="16"/>
      <c r="AI66" s="16"/>
      <c r="AJ66" s="16"/>
      <c r="AK66" s="16"/>
      <c r="AL66" s="16"/>
      <c r="AM66" s="16"/>
      <c r="AN66" s="16"/>
    </row>
    <row r="67" spans="1:41" x14ac:dyDescent="0.35">
      <c r="B67" s="386" t="s">
        <v>4269</v>
      </c>
      <c r="C67" s="354"/>
      <c r="D67" s="235"/>
      <c r="E67"/>
      <c r="P67" s="326"/>
      <c r="R67" s="249"/>
      <c r="S67" s="327">
        <f t="shared" ref="S67:AB67" si="73">SUM(AP48:AP55)</f>
        <v>0</v>
      </c>
      <c r="T67" s="327">
        <f t="shared" si="73"/>
        <v>0</v>
      </c>
      <c r="U67" s="327">
        <f t="shared" si="73"/>
        <v>0</v>
      </c>
      <c r="V67" s="327">
        <f t="shared" si="73"/>
        <v>0</v>
      </c>
      <c r="W67" s="327">
        <f t="shared" si="73"/>
        <v>0</v>
      </c>
      <c r="X67" s="327">
        <f t="shared" si="73"/>
        <v>0</v>
      </c>
      <c r="Y67" s="327">
        <f t="shared" si="73"/>
        <v>0</v>
      </c>
      <c r="Z67" s="327">
        <f t="shared" si="73"/>
        <v>0</v>
      </c>
      <c r="AA67" s="327">
        <f t="shared" si="73"/>
        <v>0</v>
      </c>
      <c r="AB67" s="327">
        <f t="shared" si="73"/>
        <v>0</v>
      </c>
      <c r="AC67" s="131">
        <f t="shared" ref="AC67:AC91" si="74">SUM(S67:AB67)</f>
        <v>0</v>
      </c>
      <c r="AD67" s="79"/>
      <c r="AE67" s="79"/>
      <c r="AF67" s="79"/>
      <c r="AG67" s="79"/>
      <c r="AH67" s="79"/>
      <c r="AI67" s="79"/>
      <c r="AJ67" s="79"/>
      <c r="AK67" s="79"/>
      <c r="AL67" s="79"/>
      <c r="AM67" s="79"/>
      <c r="AN67" s="79"/>
      <c r="AO67" s="77"/>
    </row>
    <row r="68" spans="1:41" ht="14.5" hidden="1" customHeight="1" outlineLevel="1" x14ac:dyDescent="0.35">
      <c r="B68" s="353" t="s">
        <v>230</v>
      </c>
      <c r="C68" s="354"/>
      <c r="D68" s="234"/>
      <c r="E68"/>
      <c r="R68" s="249"/>
      <c r="S68" s="133">
        <f t="shared" ref="S68:AB68" si="75">SUM(AD48:AD55)</f>
        <v>0</v>
      </c>
      <c r="T68" s="133">
        <f t="shared" si="75"/>
        <v>0</v>
      </c>
      <c r="U68" s="133">
        <f t="shared" si="75"/>
        <v>0</v>
      </c>
      <c r="V68" s="133">
        <f t="shared" si="75"/>
        <v>0</v>
      </c>
      <c r="W68" s="133">
        <f t="shared" si="75"/>
        <v>0</v>
      </c>
      <c r="X68" s="133">
        <f t="shared" si="75"/>
        <v>0</v>
      </c>
      <c r="Y68" s="133">
        <f t="shared" si="75"/>
        <v>0</v>
      </c>
      <c r="Z68" s="133">
        <f t="shared" si="75"/>
        <v>0</v>
      </c>
      <c r="AA68" s="133">
        <f t="shared" si="75"/>
        <v>0</v>
      </c>
      <c r="AB68" s="133">
        <f t="shared" si="75"/>
        <v>0</v>
      </c>
      <c r="AC68" s="261">
        <f t="shared" si="74"/>
        <v>0</v>
      </c>
      <c r="AD68" s="79"/>
      <c r="AE68" s="79"/>
      <c r="AF68" s="79"/>
      <c r="AG68" s="79"/>
      <c r="AH68" s="79"/>
      <c r="AI68" s="79"/>
      <c r="AJ68" s="79"/>
      <c r="AK68" s="79"/>
      <c r="AL68" s="79"/>
      <c r="AM68" s="79"/>
      <c r="AN68" s="79"/>
      <c r="AO68" s="77"/>
    </row>
    <row r="69" spans="1:41" ht="14.5" hidden="1" customHeight="1" outlineLevel="1" x14ac:dyDescent="0.35">
      <c r="B69" s="353" t="s">
        <v>231</v>
      </c>
      <c r="C69" s="354"/>
      <c r="D69" s="132"/>
      <c r="E69" s="253"/>
      <c r="F69" s="254"/>
      <c r="G69" s="254"/>
      <c r="H69" s="254"/>
      <c r="I69" s="254"/>
      <c r="J69" s="254"/>
      <c r="K69" s="254"/>
      <c r="L69" s="254"/>
      <c r="M69" s="254"/>
      <c r="N69" s="254"/>
      <c r="O69" s="254"/>
      <c r="P69" s="254"/>
      <c r="R69" s="250"/>
      <c r="S69" s="133">
        <f>S68/(1+$C$33)</f>
        <v>0</v>
      </c>
      <c r="T69" s="133">
        <f t="shared" ref="T69:AB69" si="76">T68/(1+$C$33)</f>
        <v>0</v>
      </c>
      <c r="U69" s="133">
        <f t="shared" si="76"/>
        <v>0</v>
      </c>
      <c r="V69" s="133">
        <f t="shared" si="76"/>
        <v>0</v>
      </c>
      <c r="W69" s="133">
        <f t="shared" si="76"/>
        <v>0</v>
      </c>
      <c r="X69" s="133">
        <f t="shared" si="76"/>
        <v>0</v>
      </c>
      <c r="Y69" s="133">
        <f t="shared" si="76"/>
        <v>0</v>
      </c>
      <c r="Z69" s="133">
        <f t="shared" si="76"/>
        <v>0</v>
      </c>
      <c r="AA69" s="133">
        <f t="shared" si="76"/>
        <v>0</v>
      </c>
      <c r="AB69" s="133">
        <f t="shared" si="76"/>
        <v>0</v>
      </c>
      <c r="AC69" s="261">
        <f t="shared" si="74"/>
        <v>0</v>
      </c>
      <c r="AD69" s="79"/>
      <c r="AE69" s="79"/>
      <c r="AF69" s="79"/>
      <c r="AG69" s="79"/>
      <c r="AH69" s="79"/>
      <c r="AI69" s="79"/>
      <c r="AJ69" s="79"/>
      <c r="AK69" s="79"/>
      <c r="AL69" s="79"/>
      <c r="AM69" s="79"/>
      <c r="AN69" s="79"/>
      <c r="AO69" s="77"/>
    </row>
    <row r="70" spans="1:41" ht="14.5" hidden="1" customHeight="1" outlineLevel="1" x14ac:dyDescent="0.35">
      <c r="B70" s="353" t="s">
        <v>232</v>
      </c>
      <c r="C70" s="354"/>
      <c r="D70" s="234"/>
      <c r="E70" s="253"/>
      <c r="F70" s="254"/>
      <c r="G70" s="254"/>
      <c r="H70" s="254"/>
      <c r="I70" s="254"/>
      <c r="J70" s="254"/>
      <c r="K70" s="254"/>
      <c r="L70" s="254"/>
      <c r="M70" s="254"/>
      <c r="N70" s="254"/>
      <c r="O70" s="254"/>
      <c r="P70" s="254"/>
      <c r="R70" s="250"/>
      <c r="S70" s="133">
        <f>S69*$C$34</f>
        <v>0</v>
      </c>
      <c r="T70" s="133">
        <f t="shared" ref="T70:AB70" si="77">T69*$C$34</f>
        <v>0</v>
      </c>
      <c r="U70" s="133">
        <f t="shared" si="77"/>
        <v>0</v>
      </c>
      <c r="V70" s="133">
        <f t="shared" si="77"/>
        <v>0</v>
      </c>
      <c r="W70" s="133">
        <f t="shared" si="77"/>
        <v>0</v>
      </c>
      <c r="X70" s="133">
        <f t="shared" si="77"/>
        <v>0</v>
      </c>
      <c r="Y70" s="133">
        <f t="shared" si="77"/>
        <v>0</v>
      </c>
      <c r="Z70" s="133">
        <f t="shared" si="77"/>
        <v>0</v>
      </c>
      <c r="AA70" s="133">
        <f t="shared" si="77"/>
        <v>0</v>
      </c>
      <c r="AB70" s="133">
        <f t="shared" si="77"/>
        <v>0</v>
      </c>
      <c r="AC70" s="261">
        <f t="shared" si="74"/>
        <v>0</v>
      </c>
      <c r="AD70" s="79"/>
      <c r="AE70" s="79"/>
      <c r="AF70" s="79"/>
      <c r="AG70" s="79"/>
      <c r="AH70" s="79"/>
      <c r="AI70" s="79"/>
      <c r="AJ70" s="79"/>
      <c r="AK70" s="79"/>
      <c r="AL70" s="79"/>
      <c r="AM70" s="79"/>
      <c r="AN70" s="79"/>
      <c r="AO70" s="77"/>
    </row>
    <row r="71" spans="1:41" ht="14.5" hidden="1" customHeight="1" outlineLevel="1" x14ac:dyDescent="0.35">
      <c r="B71" s="353" t="s">
        <v>233</v>
      </c>
      <c r="C71" s="354"/>
      <c r="D71" s="234"/>
      <c r="E71" s="253"/>
      <c r="F71" s="254"/>
      <c r="G71" s="254"/>
      <c r="H71" s="254"/>
      <c r="I71" s="254"/>
      <c r="J71" s="254"/>
      <c r="K71" s="254"/>
      <c r="L71" s="254"/>
      <c r="M71" s="254"/>
      <c r="N71" s="254"/>
      <c r="O71" s="254"/>
      <c r="P71" s="254"/>
      <c r="R71" s="250"/>
      <c r="S71" s="133">
        <f>S69*$C$33</f>
        <v>0</v>
      </c>
      <c r="T71" s="133">
        <f t="shared" ref="T71:AB71" si="78">T69*$C$33</f>
        <v>0</v>
      </c>
      <c r="U71" s="133">
        <f t="shared" si="78"/>
        <v>0</v>
      </c>
      <c r="V71" s="133">
        <f t="shared" si="78"/>
        <v>0</v>
      </c>
      <c r="W71" s="133">
        <f t="shared" si="78"/>
        <v>0</v>
      </c>
      <c r="X71" s="133">
        <f t="shared" si="78"/>
        <v>0</v>
      </c>
      <c r="Y71" s="133">
        <f t="shared" si="78"/>
        <v>0</v>
      </c>
      <c r="Z71" s="133">
        <f t="shared" si="78"/>
        <v>0</v>
      </c>
      <c r="AA71" s="133">
        <f t="shared" si="78"/>
        <v>0</v>
      </c>
      <c r="AB71" s="133">
        <f t="shared" si="78"/>
        <v>0</v>
      </c>
      <c r="AC71" s="261">
        <f t="shared" si="74"/>
        <v>0</v>
      </c>
      <c r="AD71" s="79"/>
      <c r="AE71" s="79"/>
      <c r="AF71" s="79"/>
      <c r="AG71" s="79"/>
      <c r="AH71" s="79"/>
      <c r="AI71" s="79"/>
      <c r="AJ71" s="79"/>
      <c r="AK71" s="79"/>
      <c r="AL71" s="79"/>
      <c r="AM71" s="79"/>
      <c r="AN71" s="79"/>
      <c r="AO71" s="77"/>
    </row>
    <row r="72" spans="1:41" collapsed="1" x14ac:dyDescent="0.35">
      <c r="B72" s="355" t="s">
        <v>234</v>
      </c>
      <c r="C72" s="354"/>
      <c r="D72" s="235"/>
      <c r="E72"/>
      <c r="P72" s="326"/>
      <c r="R72" s="251"/>
      <c r="S72" s="327">
        <f t="shared" ref="S72:AB72" si="79">SUM(AP56:AP63)</f>
        <v>0</v>
      </c>
      <c r="T72" s="327">
        <f t="shared" si="79"/>
        <v>0</v>
      </c>
      <c r="U72" s="327">
        <f t="shared" si="79"/>
        <v>0</v>
      </c>
      <c r="V72" s="327">
        <f t="shared" si="79"/>
        <v>0</v>
      </c>
      <c r="W72" s="327">
        <f t="shared" si="79"/>
        <v>0</v>
      </c>
      <c r="X72" s="327">
        <f t="shared" si="79"/>
        <v>0</v>
      </c>
      <c r="Y72" s="327">
        <f t="shared" si="79"/>
        <v>0</v>
      </c>
      <c r="Z72" s="327">
        <f t="shared" si="79"/>
        <v>0</v>
      </c>
      <c r="AA72" s="327">
        <f t="shared" si="79"/>
        <v>0</v>
      </c>
      <c r="AB72" s="327">
        <f t="shared" si="79"/>
        <v>0</v>
      </c>
      <c r="AC72" s="131">
        <f t="shared" si="74"/>
        <v>0</v>
      </c>
      <c r="AD72" s="360"/>
      <c r="AE72" s="360"/>
      <c r="AF72" s="360"/>
      <c r="AG72" s="360"/>
      <c r="AH72" s="360"/>
      <c r="AI72" s="360"/>
      <c r="AJ72" s="360"/>
      <c r="AK72" s="360"/>
      <c r="AL72" s="360"/>
      <c r="AM72" s="360"/>
      <c r="AN72" s="360"/>
    </row>
    <row r="73" spans="1:41" ht="14.5" hidden="1" customHeight="1" outlineLevel="1" x14ac:dyDescent="0.35">
      <c r="B73" s="353" t="s">
        <v>235</v>
      </c>
      <c r="C73" s="354"/>
      <c r="D73" s="234"/>
      <c r="E73"/>
      <c r="P73" s="254"/>
      <c r="R73" s="249"/>
      <c r="S73" s="133">
        <f t="shared" ref="S73:AB73" si="80">SUM(AD56:AD63)</f>
        <v>0</v>
      </c>
      <c r="T73" s="133">
        <f t="shared" si="80"/>
        <v>0</v>
      </c>
      <c r="U73" s="133">
        <f t="shared" si="80"/>
        <v>0</v>
      </c>
      <c r="V73" s="133">
        <f t="shared" si="80"/>
        <v>0</v>
      </c>
      <c r="W73" s="133">
        <f t="shared" si="80"/>
        <v>0</v>
      </c>
      <c r="X73" s="133">
        <f t="shared" si="80"/>
        <v>0</v>
      </c>
      <c r="Y73" s="133">
        <f t="shared" si="80"/>
        <v>0</v>
      </c>
      <c r="Z73" s="133">
        <f t="shared" si="80"/>
        <v>0</v>
      </c>
      <c r="AA73" s="133">
        <f t="shared" si="80"/>
        <v>0</v>
      </c>
      <c r="AB73" s="133">
        <f t="shared" si="80"/>
        <v>0</v>
      </c>
      <c r="AC73" s="261">
        <f t="shared" si="74"/>
        <v>0</v>
      </c>
      <c r="AD73" s="79"/>
      <c r="AE73" s="79"/>
      <c r="AF73" s="79"/>
      <c r="AG73" s="79"/>
      <c r="AH73" s="79"/>
      <c r="AI73" s="79"/>
      <c r="AJ73" s="79"/>
      <c r="AK73" s="79"/>
      <c r="AL73" s="79"/>
      <c r="AM73" s="79"/>
      <c r="AN73" s="79"/>
    </row>
    <row r="74" spans="1:41" ht="14.5" hidden="1" customHeight="1" outlineLevel="1" x14ac:dyDescent="0.35">
      <c r="B74" s="353" t="s">
        <v>236</v>
      </c>
      <c r="C74" s="354"/>
      <c r="D74" s="132"/>
      <c r="E74" s="253"/>
      <c r="F74" s="254"/>
      <c r="G74" s="254"/>
      <c r="H74" s="254"/>
      <c r="I74" s="254"/>
      <c r="J74" s="254"/>
      <c r="K74" s="254"/>
      <c r="L74" s="254"/>
      <c r="M74" s="254"/>
      <c r="N74" s="254"/>
      <c r="O74" s="254"/>
      <c r="R74" s="250"/>
      <c r="S74" s="133">
        <f>S73/(1+$C$33)</f>
        <v>0</v>
      </c>
      <c r="T74" s="133">
        <f t="shared" ref="T74:AB74" si="81">T73/(1+$C$33)</f>
        <v>0</v>
      </c>
      <c r="U74" s="133">
        <f t="shared" si="81"/>
        <v>0</v>
      </c>
      <c r="V74" s="133">
        <f t="shared" si="81"/>
        <v>0</v>
      </c>
      <c r="W74" s="133">
        <f t="shared" si="81"/>
        <v>0</v>
      </c>
      <c r="X74" s="133">
        <f t="shared" si="81"/>
        <v>0</v>
      </c>
      <c r="Y74" s="133">
        <f t="shared" si="81"/>
        <v>0</v>
      </c>
      <c r="Z74" s="133">
        <f t="shared" si="81"/>
        <v>0</v>
      </c>
      <c r="AA74" s="133">
        <f t="shared" si="81"/>
        <v>0</v>
      </c>
      <c r="AB74" s="133">
        <f t="shared" si="81"/>
        <v>0</v>
      </c>
      <c r="AC74" s="261">
        <f t="shared" si="74"/>
        <v>0</v>
      </c>
      <c r="AD74" s="79"/>
      <c r="AE74" s="79"/>
      <c r="AF74" s="79"/>
      <c r="AG74" s="79"/>
      <c r="AH74" s="79"/>
      <c r="AI74" s="79"/>
      <c r="AJ74" s="79"/>
      <c r="AK74" s="79"/>
      <c r="AL74" s="79"/>
      <c r="AM74" s="79"/>
      <c r="AN74" s="79"/>
    </row>
    <row r="75" spans="1:41" ht="14.5" hidden="1" customHeight="1" outlineLevel="1" x14ac:dyDescent="0.35">
      <c r="B75" s="353" t="s">
        <v>237</v>
      </c>
      <c r="C75" s="354"/>
      <c r="D75" s="234"/>
      <c r="E75" s="253"/>
      <c r="F75" s="254"/>
      <c r="G75" s="254"/>
      <c r="H75" s="254"/>
      <c r="I75" s="254"/>
      <c r="J75" s="254"/>
      <c r="K75" s="254"/>
      <c r="L75" s="254"/>
      <c r="M75" s="254"/>
      <c r="N75" s="254"/>
      <c r="O75" s="254"/>
      <c r="P75" s="254"/>
      <c r="R75" s="250"/>
      <c r="S75" s="133">
        <f>S74*$C$34</f>
        <v>0</v>
      </c>
      <c r="T75" s="133">
        <f t="shared" ref="T75" si="82">T74*$C$34</f>
        <v>0</v>
      </c>
      <c r="U75" s="133">
        <f>U74*$C$34</f>
        <v>0</v>
      </c>
      <c r="V75" s="133">
        <f t="shared" ref="V75:AB75" si="83">V74*$C$34</f>
        <v>0</v>
      </c>
      <c r="W75" s="133">
        <f t="shared" si="83"/>
        <v>0</v>
      </c>
      <c r="X75" s="133">
        <f t="shared" si="83"/>
        <v>0</v>
      </c>
      <c r="Y75" s="133">
        <f t="shared" si="83"/>
        <v>0</v>
      </c>
      <c r="Z75" s="133">
        <f t="shared" si="83"/>
        <v>0</v>
      </c>
      <c r="AA75" s="133">
        <f t="shared" si="83"/>
        <v>0</v>
      </c>
      <c r="AB75" s="133">
        <f t="shared" si="83"/>
        <v>0</v>
      </c>
      <c r="AC75" s="261">
        <f t="shared" si="74"/>
        <v>0</v>
      </c>
      <c r="AD75" s="79"/>
      <c r="AE75" s="79"/>
      <c r="AF75" s="79"/>
      <c r="AG75" s="79"/>
      <c r="AH75" s="79"/>
      <c r="AI75" s="79"/>
      <c r="AJ75" s="79"/>
      <c r="AK75" s="79"/>
      <c r="AL75" s="79"/>
      <c r="AM75" s="79"/>
      <c r="AN75" s="79"/>
    </row>
    <row r="76" spans="1:41" ht="14.5" hidden="1" customHeight="1" outlineLevel="1" x14ac:dyDescent="0.35">
      <c r="B76" s="353" t="s">
        <v>238</v>
      </c>
      <c r="C76" s="354"/>
      <c r="D76" s="234"/>
      <c r="E76" s="253"/>
      <c r="F76" s="254"/>
      <c r="G76" s="254"/>
      <c r="H76" s="254"/>
      <c r="I76" s="254"/>
      <c r="J76" s="254"/>
      <c r="K76" s="254"/>
      <c r="L76" s="254"/>
      <c r="M76" s="254"/>
      <c r="N76" s="254"/>
      <c r="O76" s="254"/>
      <c r="P76" s="254"/>
      <c r="R76" s="250"/>
      <c r="S76" s="133">
        <f>S74*$C$33</f>
        <v>0</v>
      </c>
      <c r="T76" s="133">
        <f t="shared" ref="T76" si="84">T74*$C$33</f>
        <v>0</v>
      </c>
      <c r="U76" s="133">
        <f>U74*$C$33</f>
        <v>0</v>
      </c>
      <c r="V76" s="133">
        <f t="shared" ref="V76:AB76" si="85">V74*$C$33</f>
        <v>0</v>
      </c>
      <c r="W76" s="133">
        <f t="shared" si="85"/>
        <v>0</v>
      </c>
      <c r="X76" s="133">
        <f t="shared" si="85"/>
        <v>0</v>
      </c>
      <c r="Y76" s="133">
        <f t="shared" si="85"/>
        <v>0</v>
      </c>
      <c r="Z76" s="133">
        <f t="shared" si="85"/>
        <v>0</v>
      </c>
      <c r="AA76" s="133">
        <f t="shared" si="85"/>
        <v>0</v>
      </c>
      <c r="AB76" s="133">
        <f t="shared" si="85"/>
        <v>0</v>
      </c>
      <c r="AC76" s="261">
        <f t="shared" si="74"/>
        <v>0</v>
      </c>
      <c r="AD76" s="79"/>
      <c r="AE76" s="79"/>
      <c r="AF76" s="79"/>
      <c r="AG76" s="79"/>
      <c r="AH76" s="79"/>
      <c r="AI76" s="79"/>
      <c r="AJ76" s="79"/>
      <c r="AK76" s="79"/>
      <c r="AL76" s="79"/>
      <c r="AM76" s="79"/>
      <c r="AN76" s="79"/>
    </row>
    <row r="77" spans="1:41" collapsed="1" x14ac:dyDescent="0.35">
      <c r="B77" s="355" t="s">
        <v>239</v>
      </c>
      <c r="C77" s="354"/>
      <c r="D77" s="235"/>
      <c r="E77"/>
      <c r="P77" s="326"/>
      <c r="R77" s="249"/>
      <c r="S77" s="46">
        <v>0</v>
      </c>
      <c r="T77" s="46">
        <v>0</v>
      </c>
      <c r="U77" s="46">
        <v>0</v>
      </c>
      <c r="V77" s="46">
        <v>0</v>
      </c>
      <c r="W77" s="46">
        <v>0</v>
      </c>
      <c r="X77" s="46">
        <v>0</v>
      </c>
      <c r="Y77" s="46">
        <v>0</v>
      </c>
      <c r="Z77" s="46">
        <v>0</v>
      </c>
      <c r="AA77" s="46">
        <v>0</v>
      </c>
      <c r="AB77" s="46">
        <v>0</v>
      </c>
      <c r="AC77" s="131">
        <f t="shared" si="74"/>
        <v>0</v>
      </c>
      <c r="AD77" s="360"/>
      <c r="AE77" s="360"/>
      <c r="AF77" s="360"/>
      <c r="AG77" s="360"/>
      <c r="AH77" s="360"/>
      <c r="AI77" s="360"/>
      <c r="AJ77" s="360"/>
      <c r="AK77" s="360"/>
      <c r="AL77" s="360"/>
      <c r="AM77" s="360"/>
      <c r="AN77" s="360"/>
    </row>
    <row r="78" spans="1:41" ht="14.5" hidden="1" customHeight="1" outlineLevel="1" x14ac:dyDescent="0.35">
      <c r="B78" s="353" t="s">
        <v>240</v>
      </c>
      <c r="C78" s="354"/>
      <c r="D78" s="132"/>
      <c r="E78" s="253"/>
      <c r="F78" s="254"/>
      <c r="G78" s="254"/>
      <c r="H78" s="254"/>
      <c r="I78" s="254"/>
      <c r="J78" s="254"/>
      <c r="K78" s="254"/>
      <c r="L78" s="254"/>
      <c r="M78" s="254"/>
      <c r="N78" s="254"/>
      <c r="O78" s="254"/>
      <c r="P78" s="254"/>
      <c r="R78" s="250"/>
      <c r="S78" s="133">
        <f>S77/(1+$C$33)</f>
        <v>0</v>
      </c>
      <c r="T78" s="133">
        <f t="shared" ref="T78:AB78" si="86">T77/(1+$C$33)</f>
        <v>0</v>
      </c>
      <c r="U78" s="133">
        <f>U77/(1+$C$33)</f>
        <v>0</v>
      </c>
      <c r="V78" s="133">
        <f t="shared" si="86"/>
        <v>0</v>
      </c>
      <c r="W78" s="133">
        <f t="shared" si="86"/>
        <v>0</v>
      </c>
      <c r="X78" s="133">
        <f t="shared" si="86"/>
        <v>0</v>
      </c>
      <c r="Y78" s="133">
        <f t="shared" si="86"/>
        <v>0</v>
      </c>
      <c r="Z78" s="133">
        <f t="shared" si="86"/>
        <v>0</v>
      </c>
      <c r="AA78" s="133">
        <f t="shared" si="86"/>
        <v>0</v>
      </c>
      <c r="AB78" s="133">
        <f t="shared" si="86"/>
        <v>0</v>
      </c>
      <c r="AC78" s="261">
        <f t="shared" si="74"/>
        <v>0</v>
      </c>
      <c r="AD78" s="79"/>
      <c r="AE78" s="79"/>
      <c r="AF78" s="79"/>
      <c r="AG78" s="79"/>
      <c r="AH78" s="79"/>
      <c r="AI78" s="79"/>
      <c r="AJ78" s="79"/>
      <c r="AK78" s="79"/>
      <c r="AL78" s="79"/>
      <c r="AM78" s="79"/>
      <c r="AN78" s="79"/>
    </row>
    <row r="79" spans="1:41" ht="14.5" hidden="1" customHeight="1" outlineLevel="1" x14ac:dyDescent="0.35">
      <c r="B79" s="353" t="s">
        <v>241</v>
      </c>
      <c r="C79" s="354"/>
      <c r="D79" s="234"/>
      <c r="E79" s="253"/>
      <c r="F79" s="254"/>
      <c r="G79" s="254"/>
      <c r="H79" s="254"/>
      <c r="I79" s="254"/>
      <c r="J79" s="254"/>
      <c r="K79" s="254"/>
      <c r="L79" s="254"/>
      <c r="M79" s="254"/>
      <c r="N79" s="254"/>
      <c r="O79" s="254"/>
      <c r="P79" s="254"/>
      <c r="R79" s="250"/>
      <c r="S79" s="133">
        <f>S78*(1+$C$34)</f>
        <v>0</v>
      </c>
      <c r="T79" s="133">
        <f t="shared" ref="T79:AA79" si="87">T78*(1+$C$34)</f>
        <v>0</v>
      </c>
      <c r="U79" s="133">
        <f t="shared" si="87"/>
        <v>0</v>
      </c>
      <c r="V79" s="133">
        <f t="shared" si="87"/>
        <v>0</v>
      </c>
      <c r="W79" s="133">
        <f t="shared" si="87"/>
        <v>0</v>
      </c>
      <c r="X79" s="133">
        <f t="shared" si="87"/>
        <v>0</v>
      </c>
      <c r="Y79" s="133">
        <f t="shared" si="87"/>
        <v>0</v>
      </c>
      <c r="Z79" s="133">
        <f t="shared" si="87"/>
        <v>0</v>
      </c>
      <c r="AA79" s="133">
        <f t="shared" si="87"/>
        <v>0</v>
      </c>
      <c r="AB79" s="133">
        <f>AB78*(1+$C$34)</f>
        <v>0</v>
      </c>
      <c r="AC79" s="261">
        <f t="shared" si="74"/>
        <v>0</v>
      </c>
      <c r="AD79" s="79"/>
      <c r="AE79" s="79"/>
      <c r="AF79" s="79"/>
      <c r="AG79" s="79"/>
      <c r="AH79" s="79"/>
      <c r="AI79" s="79"/>
      <c r="AJ79" s="79"/>
      <c r="AK79" s="79"/>
      <c r="AL79" s="79"/>
      <c r="AM79" s="79"/>
      <c r="AN79" s="79"/>
    </row>
    <row r="80" spans="1:41" ht="14.5" hidden="1" customHeight="1" outlineLevel="1" x14ac:dyDescent="0.35">
      <c r="B80" s="353" t="s">
        <v>242</v>
      </c>
      <c r="C80" s="354"/>
      <c r="D80" s="234"/>
      <c r="E80" s="253"/>
      <c r="F80" s="254"/>
      <c r="G80" s="254"/>
      <c r="H80" s="254"/>
      <c r="I80" s="254"/>
      <c r="J80" s="254"/>
      <c r="K80" s="254"/>
      <c r="L80" s="254"/>
      <c r="M80" s="254"/>
      <c r="N80" s="254"/>
      <c r="O80" s="254"/>
      <c r="P80" s="254"/>
      <c r="R80" s="250"/>
      <c r="S80" s="133">
        <f>S78*$C$34</f>
        <v>0</v>
      </c>
      <c r="T80" s="133">
        <f t="shared" ref="T80:AB80" si="88">T78*$C$34</f>
        <v>0</v>
      </c>
      <c r="U80" s="133">
        <f t="shared" si="88"/>
        <v>0</v>
      </c>
      <c r="V80" s="133">
        <f t="shared" si="88"/>
        <v>0</v>
      </c>
      <c r="W80" s="133">
        <f t="shared" si="88"/>
        <v>0</v>
      </c>
      <c r="X80" s="133">
        <f t="shared" si="88"/>
        <v>0</v>
      </c>
      <c r="Y80" s="133">
        <f t="shared" si="88"/>
        <v>0</v>
      </c>
      <c r="Z80" s="133">
        <f t="shared" si="88"/>
        <v>0</v>
      </c>
      <c r="AA80" s="133">
        <f t="shared" si="88"/>
        <v>0</v>
      </c>
      <c r="AB80" s="133">
        <f t="shared" si="88"/>
        <v>0</v>
      </c>
      <c r="AC80" s="261">
        <f t="shared" si="74"/>
        <v>0</v>
      </c>
      <c r="AD80" s="79"/>
      <c r="AE80" s="79"/>
      <c r="AF80" s="79"/>
      <c r="AG80" s="79"/>
      <c r="AH80" s="79"/>
      <c r="AI80" s="79"/>
      <c r="AJ80" s="79"/>
      <c r="AK80" s="79"/>
      <c r="AL80" s="79"/>
      <c r="AM80" s="79"/>
      <c r="AN80" s="79"/>
    </row>
    <row r="81" spans="2:66" ht="14.5" hidden="1" customHeight="1" outlineLevel="1" x14ac:dyDescent="0.35">
      <c r="B81" s="353" t="s">
        <v>243</v>
      </c>
      <c r="C81" s="354"/>
      <c r="D81" s="234"/>
      <c r="E81" s="253"/>
      <c r="F81" s="254"/>
      <c r="G81" s="254"/>
      <c r="H81" s="254"/>
      <c r="I81" s="254"/>
      <c r="J81" s="254"/>
      <c r="K81" s="254"/>
      <c r="L81" s="254"/>
      <c r="M81" s="254"/>
      <c r="N81" s="254"/>
      <c r="O81" s="254"/>
      <c r="P81" s="254"/>
      <c r="R81" s="250"/>
      <c r="S81" s="133">
        <f>S78*$C$33</f>
        <v>0</v>
      </c>
      <c r="T81" s="133">
        <f t="shared" ref="T81:AB81" si="89">T78*$C$33</f>
        <v>0</v>
      </c>
      <c r="U81" s="133">
        <f t="shared" si="89"/>
        <v>0</v>
      </c>
      <c r="V81" s="133">
        <f t="shared" si="89"/>
        <v>0</v>
      </c>
      <c r="W81" s="133">
        <f t="shared" si="89"/>
        <v>0</v>
      </c>
      <c r="X81" s="133">
        <f t="shared" si="89"/>
        <v>0</v>
      </c>
      <c r="Y81" s="133">
        <f t="shared" si="89"/>
        <v>0</v>
      </c>
      <c r="Z81" s="133">
        <f t="shared" si="89"/>
        <v>0</v>
      </c>
      <c r="AA81" s="133">
        <f t="shared" si="89"/>
        <v>0</v>
      </c>
      <c r="AB81" s="133">
        <f t="shared" si="89"/>
        <v>0</v>
      </c>
      <c r="AC81" s="261">
        <f t="shared" si="74"/>
        <v>0</v>
      </c>
      <c r="AD81" s="79"/>
      <c r="AE81" s="79"/>
      <c r="AF81" s="79"/>
      <c r="AG81" s="79"/>
      <c r="AH81" s="79"/>
      <c r="AI81" s="79"/>
      <c r="AJ81" s="79"/>
      <c r="AK81" s="79"/>
      <c r="AL81" s="79"/>
      <c r="AM81" s="79"/>
      <c r="AN81" s="79"/>
    </row>
    <row r="82" spans="2:66" collapsed="1" x14ac:dyDescent="0.35">
      <c r="B82" s="355" t="s">
        <v>244</v>
      </c>
      <c r="C82" s="354"/>
      <c r="D82" s="368"/>
      <c r="E82"/>
      <c r="R82" s="251"/>
      <c r="S82" s="46">
        <v>0</v>
      </c>
      <c r="T82" s="46">
        <v>0</v>
      </c>
      <c r="U82" s="46">
        <v>0</v>
      </c>
      <c r="V82" s="46">
        <v>0</v>
      </c>
      <c r="W82" s="46">
        <v>0</v>
      </c>
      <c r="X82" s="46">
        <v>0</v>
      </c>
      <c r="Y82" s="46">
        <v>0</v>
      </c>
      <c r="Z82" s="46">
        <v>0</v>
      </c>
      <c r="AA82" s="46">
        <v>0</v>
      </c>
      <c r="AB82" s="46">
        <v>0</v>
      </c>
      <c r="AC82" s="131">
        <f t="shared" si="74"/>
        <v>0</v>
      </c>
      <c r="AD82" s="360"/>
      <c r="AE82" s="360"/>
      <c r="AF82" s="360"/>
      <c r="AG82" s="360"/>
      <c r="AH82" s="360"/>
      <c r="AI82" s="360"/>
      <c r="AJ82" s="360"/>
      <c r="AK82" s="360"/>
      <c r="AL82" s="360"/>
      <c r="AM82" s="360"/>
      <c r="AN82" s="360"/>
      <c r="BC82" s="293"/>
      <c r="BD82" s="292"/>
      <c r="BE82" s="292"/>
      <c r="BF82" s="292"/>
      <c r="BG82" s="292"/>
      <c r="BH82" s="292"/>
      <c r="BI82" s="292"/>
      <c r="BJ82" s="292"/>
      <c r="BK82" s="292"/>
      <c r="BL82" s="292"/>
      <c r="BM82" s="292"/>
      <c r="BN82" s="292"/>
    </row>
    <row r="83" spans="2:66" x14ac:dyDescent="0.35">
      <c r="B83" s="367" t="s">
        <v>245</v>
      </c>
      <c r="C83" s="354"/>
      <c r="D83" s="368"/>
      <c r="E83"/>
      <c r="R83" s="251"/>
      <c r="S83" s="46">
        <v>0</v>
      </c>
      <c r="T83" s="46">
        <v>0</v>
      </c>
      <c r="U83" s="46">
        <v>0</v>
      </c>
      <c r="V83" s="46">
        <v>0</v>
      </c>
      <c r="W83" s="46">
        <v>0</v>
      </c>
      <c r="X83" s="46">
        <v>0</v>
      </c>
      <c r="Y83" s="46"/>
      <c r="Z83" s="46"/>
      <c r="AA83" s="46"/>
      <c r="AB83" s="46"/>
      <c r="AC83" s="131"/>
      <c r="AD83" s="360"/>
      <c r="AE83" s="360"/>
      <c r="AF83" s="360"/>
      <c r="AG83" s="360"/>
      <c r="AH83" s="360"/>
      <c r="AI83" s="360"/>
      <c r="AJ83" s="360"/>
      <c r="AK83" s="360"/>
      <c r="AL83" s="360"/>
      <c r="AM83" s="360"/>
      <c r="AN83" s="360"/>
    </row>
    <row r="84" spans="2:66" x14ac:dyDescent="0.35">
      <c r="B84" s="367" t="s">
        <v>246</v>
      </c>
      <c r="C84" s="354"/>
      <c r="D84" s="368"/>
      <c r="E84"/>
      <c r="R84" s="251"/>
      <c r="S84" s="46">
        <v>0</v>
      </c>
      <c r="T84" s="46">
        <v>0</v>
      </c>
      <c r="U84" s="46">
        <v>0</v>
      </c>
      <c r="V84" s="46">
        <v>0</v>
      </c>
      <c r="W84" s="46">
        <v>0</v>
      </c>
      <c r="X84" s="46">
        <v>0</v>
      </c>
      <c r="Y84" s="46">
        <v>0</v>
      </c>
      <c r="Z84" s="46">
        <v>0</v>
      </c>
      <c r="AA84" s="46">
        <v>0</v>
      </c>
      <c r="AB84" s="46">
        <v>0</v>
      </c>
      <c r="AC84" s="131">
        <f t="shared" si="74"/>
        <v>0</v>
      </c>
      <c r="AD84" s="360"/>
      <c r="AE84" s="360"/>
      <c r="AF84" s="360"/>
      <c r="AG84" s="360"/>
      <c r="AH84" s="360"/>
      <c r="AI84" s="360"/>
      <c r="AJ84" s="360"/>
      <c r="AK84" s="360"/>
      <c r="AL84" s="360"/>
      <c r="AM84" s="360"/>
      <c r="AN84" s="360"/>
    </row>
    <row r="85" spans="2:66" x14ac:dyDescent="0.35">
      <c r="B85" s="367" t="s">
        <v>247</v>
      </c>
      <c r="C85" s="354"/>
      <c r="D85" s="368"/>
      <c r="E85"/>
      <c r="R85" s="251"/>
      <c r="S85" s="46">
        <v>0</v>
      </c>
      <c r="T85" s="46">
        <v>0</v>
      </c>
      <c r="U85" s="46">
        <v>0</v>
      </c>
      <c r="V85" s="46">
        <v>0</v>
      </c>
      <c r="W85" s="46">
        <v>0</v>
      </c>
      <c r="X85" s="46">
        <v>0</v>
      </c>
      <c r="Y85" s="46">
        <v>0</v>
      </c>
      <c r="Z85" s="46">
        <v>0</v>
      </c>
      <c r="AA85" s="46">
        <v>0</v>
      </c>
      <c r="AB85" s="46">
        <v>0</v>
      </c>
      <c r="AC85" s="131">
        <f t="shared" si="74"/>
        <v>0</v>
      </c>
      <c r="AD85" s="360"/>
      <c r="AE85" s="360"/>
      <c r="AF85" s="360"/>
      <c r="AG85" s="360"/>
      <c r="AH85" s="360"/>
      <c r="AI85" s="360"/>
      <c r="AJ85" s="360"/>
      <c r="AK85" s="360"/>
      <c r="AL85" s="360"/>
      <c r="AM85" s="360"/>
      <c r="AN85" s="360"/>
    </row>
    <row r="86" spans="2:66" x14ac:dyDescent="0.35">
      <c r="B86" s="367" t="s">
        <v>248</v>
      </c>
      <c r="C86" s="354"/>
      <c r="D86" s="368"/>
      <c r="E86"/>
      <c r="R86" s="251"/>
      <c r="S86" s="46">
        <v>0</v>
      </c>
      <c r="T86" s="46">
        <v>0</v>
      </c>
      <c r="U86" s="46">
        <v>0</v>
      </c>
      <c r="V86" s="46">
        <v>0</v>
      </c>
      <c r="W86" s="46">
        <v>0</v>
      </c>
      <c r="X86" s="46">
        <v>0</v>
      </c>
      <c r="Y86" s="46">
        <v>0</v>
      </c>
      <c r="Z86" s="46">
        <v>0</v>
      </c>
      <c r="AA86" s="46">
        <v>0</v>
      </c>
      <c r="AB86" s="46">
        <v>0</v>
      </c>
      <c r="AC86" s="131">
        <f t="shared" si="74"/>
        <v>0</v>
      </c>
      <c r="AD86" s="360"/>
      <c r="AE86" s="360"/>
      <c r="AF86" s="360"/>
      <c r="AG86" s="360"/>
      <c r="AH86" s="360"/>
      <c r="AI86" s="360"/>
      <c r="AJ86" s="360"/>
      <c r="AK86" s="360"/>
      <c r="AL86" s="360"/>
      <c r="AM86" s="360"/>
      <c r="AN86" s="360"/>
    </row>
    <row r="87" spans="2:66" x14ac:dyDescent="0.35">
      <c r="B87" s="365" t="s">
        <v>253</v>
      </c>
      <c r="C87" s="366"/>
      <c r="D87" s="366"/>
      <c r="E87"/>
      <c r="R87" s="270"/>
      <c r="S87" s="327">
        <f t="shared" ref="S87:AB87" si="90">(S73+S68+S77)*$C$35</f>
        <v>0</v>
      </c>
      <c r="T87" s="327">
        <f t="shared" si="90"/>
        <v>0</v>
      </c>
      <c r="U87" s="327">
        <f t="shared" si="90"/>
        <v>0</v>
      </c>
      <c r="V87" s="327">
        <f t="shared" si="90"/>
        <v>0</v>
      </c>
      <c r="W87" s="327">
        <f t="shared" si="90"/>
        <v>0</v>
      </c>
      <c r="X87" s="327">
        <f t="shared" si="90"/>
        <v>0</v>
      </c>
      <c r="Y87" s="327">
        <f t="shared" si="90"/>
        <v>0</v>
      </c>
      <c r="Z87" s="327">
        <f t="shared" si="90"/>
        <v>0</v>
      </c>
      <c r="AA87" s="327">
        <f t="shared" si="90"/>
        <v>0</v>
      </c>
      <c r="AB87" s="327">
        <f t="shared" si="90"/>
        <v>0</v>
      </c>
      <c r="AC87" s="131">
        <f>SUM(S87:AB87)</f>
        <v>0</v>
      </c>
      <c r="AD87" s="360"/>
      <c r="AE87" s="360"/>
      <c r="AF87" s="360"/>
      <c r="AG87" s="360"/>
      <c r="AH87" s="360"/>
      <c r="AI87" s="360"/>
      <c r="AJ87" s="360"/>
      <c r="AK87" s="360"/>
      <c r="AL87" s="360"/>
      <c r="AM87" s="360"/>
      <c r="AN87" s="360"/>
      <c r="BC87" s="294"/>
      <c r="BD87" s="293"/>
      <c r="BE87" s="293"/>
      <c r="BF87" s="292"/>
      <c r="BG87" s="292"/>
      <c r="BH87" s="292"/>
      <c r="BI87" s="292"/>
      <c r="BJ87" s="292"/>
      <c r="BK87" s="292"/>
      <c r="BL87" s="292"/>
      <c r="BM87" s="292"/>
      <c r="BN87" s="292"/>
    </row>
    <row r="88" spans="2:66" x14ac:dyDescent="0.35">
      <c r="B88" s="328" t="s">
        <v>254</v>
      </c>
      <c r="C88" s="286"/>
      <c r="D88" s="287"/>
      <c r="E88"/>
      <c r="R88" s="251"/>
      <c r="S88" s="329">
        <f t="shared" ref="S88:X88" si="91">(S73+S68+S77)*$C$36</f>
        <v>0</v>
      </c>
      <c r="T88" s="329">
        <f t="shared" si="91"/>
        <v>0</v>
      </c>
      <c r="U88" s="329">
        <f t="shared" si="91"/>
        <v>0</v>
      </c>
      <c r="V88" s="329">
        <f t="shared" si="91"/>
        <v>0</v>
      </c>
      <c r="W88" s="329">
        <f t="shared" si="91"/>
        <v>0</v>
      </c>
      <c r="X88" s="329">
        <f t="shared" si="91"/>
        <v>0</v>
      </c>
      <c r="Y88" s="316"/>
      <c r="Z88" s="316"/>
      <c r="AA88" s="316"/>
      <c r="AB88" s="316"/>
      <c r="AC88" s="131">
        <f>SUM(S88:AB88)</f>
        <v>0</v>
      </c>
      <c r="AD88" s="79"/>
      <c r="AE88" s="79"/>
      <c r="AF88" s="79"/>
      <c r="AG88" s="79"/>
      <c r="AH88" s="79"/>
      <c r="AI88" s="79"/>
      <c r="AJ88" s="79"/>
      <c r="AK88" s="79"/>
      <c r="AL88" s="79"/>
      <c r="AM88" s="79"/>
      <c r="AN88" s="79"/>
      <c r="BC88" s="294"/>
      <c r="BD88" s="293"/>
      <c r="BE88" s="293"/>
      <c r="BF88" s="292"/>
      <c r="BG88" s="292"/>
      <c r="BH88" s="292"/>
      <c r="BI88" s="292"/>
      <c r="BJ88" s="292"/>
      <c r="BK88" s="292"/>
      <c r="BL88" s="292"/>
      <c r="BM88" s="292"/>
      <c r="BN88" s="292"/>
    </row>
    <row r="89" spans="2:66" ht="29" x14ac:dyDescent="0.35">
      <c r="B89" s="340" t="s">
        <v>249</v>
      </c>
      <c r="C89" s="320">
        <v>0</v>
      </c>
      <c r="D89" s="337" t="s">
        <v>250</v>
      </c>
      <c r="E89" s="341"/>
      <c r="F89" s="342"/>
      <c r="G89" s="342"/>
      <c r="H89" s="342"/>
      <c r="I89" s="342"/>
      <c r="J89" s="342"/>
      <c r="K89" s="342"/>
      <c r="L89" s="342"/>
      <c r="M89" s="342"/>
      <c r="N89" s="342"/>
      <c r="O89" s="342"/>
      <c r="P89" s="342"/>
      <c r="Q89" s="342"/>
      <c r="R89" s="343"/>
      <c r="S89" s="344">
        <f>IF(COLUMN()-COLUMN($S89)+1 &lt;= VLOOKUP($D$89,Avskrivningstid!$A$2:$B$5, 2, FALSE),
 MIN(12, MAX(0,$C$27 - ( COLUMN()-COLUMN($S89))*12)) * ($C89/(VLOOKUP($D$89,Avskrivningstid!$A$2:$B$5, 2, FALSE)*12)),
 0)</f>
        <v>0</v>
      </c>
      <c r="T89" s="344">
        <f>IF(COLUMN()-COLUMN($S89)+1 &lt;= VLOOKUP($D$89,Avskrivningstid!$A$2:$B$5, 2, FALSE),
 MIN(12, MAX(0,$C$27 - ( COLUMN()-COLUMN($S89))*12)) * ($C89/(VLOOKUP($D$89,Avskrivningstid!$A$2:$B$5, 2, FALSE)*12)),
 0)</f>
        <v>0</v>
      </c>
      <c r="U89" s="344">
        <f>IF(COLUMN()-COLUMN($S89)+1 &lt;= VLOOKUP($D$89,Avskrivningstid!$A$2:$B$5, 2, FALSE),
 MIN(12, MAX(0,$C$27 - ( COLUMN()-COLUMN($S89))*12)) * ($C89/(VLOOKUP($D$89,Avskrivningstid!$A$2:$B$5, 2, FALSE)*12)),
 0)</f>
        <v>0</v>
      </c>
      <c r="V89" s="344">
        <f>IF(COLUMN()-COLUMN($S89)+1 &lt;= VLOOKUP($D$89,Avskrivningstid!$A$2:$B$5, 2, FALSE),
 MIN(12, MAX(0,$C$27 - ( COLUMN()-COLUMN($S89))*12)) * ($C89/(VLOOKUP($D$89,Avskrivningstid!$A$2:$B$5, 2, FALSE)*12)),
 0)</f>
        <v>0</v>
      </c>
      <c r="W89" s="344">
        <f>IF(COLUMN()-COLUMN($S89)+1 &lt;= VLOOKUP($D$89,Avskrivningstid!$A$2:$B$5, 2, FALSE),
 MIN(12, MAX(0,$C$27 - ( COLUMN()-COLUMN($S89))*12)) * ($C89/(VLOOKUP($D$89,Avskrivningstid!$A$2:$B$5, 2, FALSE)*12)),
 0)</f>
        <v>0</v>
      </c>
      <c r="X89" s="344">
        <f>IF(COLUMN()-COLUMN($S89)+1 &lt;= VLOOKUP($D$89,Avskrivningstid!$A$2:$B$5, 2, FALSE),
 MIN(12, MAX(0,$C$27 - ( COLUMN()-COLUMN($S89))*12)) * ($C89/(VLOOKUP($D$89,Avskrivningstid!$A$2:$B$5, 2, FALSE)*12)),
 0)</f>
        <v>0</v>
      </c>
      <c r="Y89" s="344">
        <f>IF(COLUMN()-COLUMN($S89)+1 &lt;= VLOOKUP($D$89,Avskrivningstid!$A$2:$B$5, 2, FALSE),
 MIN(12, MAX(0,$C$27 - ( COLUMN()-COLUMN($S89))*12)) * ($C89/(VLOOKUP($D$89,Avskrivningstid!$A$2:$B$5, 2, FALSE)*12)),
 0)</f>
        <v>0</v>
      </c>
      <c r="Z89" s="344">
        <f>IF(COLUMN()-COLUMN($S89)+1 &lt;= VLOOKUP($D$89,Avskrivningstid!$A$2:$B$5, 2, FALSE),
 MIN(12, MAX(0,$C$27 - ( COLUMN()-COLUMN($S89))*12)) * ($C89/(VLOOKUP($D$89,Avskrivningstid!$A$2:$B$5, 2, FALSE)*12)),
 0)</f>
        <v>0</v>
      </c>
      <c r="AA89" s="344">
        <f>IF(COLUMN()-COLUMN($S89)+1 &lt;= VLOOKUP($D$89,Avskrivningstid!$A$2:$B$5, 2, FALSE),
 MIN(12, MAX(0,$C$27 - ( COLUMN()-COLUMN($S89))*12)) * ($C89/(VLOOKUP($D$89,Avskrivningstid!$A$2:$B$5, 2, FALSE)*12)),
 0)</f>
        <v>0</v>
      </c>
      <c r="AB89" s="344">
        <f>IF(COLUMN()-COLUMN($S89)+1 &lt;= VLOOKUP($D$89,Avskrivningstid!$A$2:$B$5, 2, FALSE),
 MIN(12, MAX(0,$C$27 - ( COLUMN()-COLUMN($S89))*12)) * ($C89/(VLOOKUP($D$89,Avskrivningstid!$A$2:$B$5, 2, FALSE)*12)),
 0)</f>
        <v>0</v>
      </c>
      <c r="AC89" s="345">
        <f t="shared" si="74"/>
        <v>0</v>
      </c>
      <c r="AD89" s="360"/>
      <c r="AE89" s="360"/>
      <c r="AF89" s="360"/>
      <c r="AG89" s="360"/>
      <c r="AH89" s="360"/>
      <c r="AI89" s="360"/>
      <c r="AJ89" s="360"/>
      <c r="AK89" s="360"/>
      <c r="AL89" s="360"/>
      <c r="AM89" s="360"/>
      <c r="AN89" s="360"/>
      <c r="BB89" s="233">
        <f>C89-AC89</f>
        <v>0</v>
      </c>
      <c r="BC89" s="326" t="s">
        <v>294</v>
      </c>
    </row>
    <row r="90" spans="2:66" ht="29" x14ac:dyDescent="0.35">
      <c r="B90" s="340" t="s">
        <v>249</v>
      </c>
      <c r="C90" s="320">
        <v>0</v>
      </c>
      <c r="D90" s="337" t="s">
        <v>250</v>
      </c>
      <c r="E90" s="341"/>
      <c r="F90" s="342"/>
      <c r="G90" s="342"/>
      <c r="H90" s="342"/>
      <c r="I90" s="342"/>
      <c r="J90" s="342"/>
      <c r="K90" s="342"/>
      <c r="L90" s="342"/>
      <c r="M90" s="342"/>
      <c r="N90" s="342"/>
      <c r="O90" s="342"/>
      <c r="P90" s="342"/>
      <c r="Q90" s="342"/>
      <c r="R90" s="343"/>
      <c r="S90" s="344">
        <f>IF(COLUMN()-COLUMN($S90)+1 &lt;= VLOOKUP($D$90,Avskrivningstid!$A$2:$B$5, 2, FALSE),
 MIN(12, MAX(0,$C$27 - ( COLUMN()-COLUMN($S90))*12)) * ($C90/(VLOOKUP($D$90,Avskrivningstid!$A$2:$B$5, 2, FALSE)*12)),
 0)</f>
        <v>0</v>
      </c>
      <c r="T90" s="344">
        <f>IF(COLUMN()-COLUMN($S90)+1 &lt;= VLOOKUP($D$90,Avskrivningstid!$A$2:$B$5, 2, FALSE),
 MIN(12, MAX(0,$C$27 - ( COLUMN()-COLUMN($S90))*12)) * ($C90/(VLOOKUP($D$90,Avskrivningstid!$A$2:$B$5, 2, FALSE)*12)),
 0)</f>
        <v>0</v>
      </c>
      <c r="U90" s="344">
        <f>IF(COLUMN()-COLUMN($S90)+1 &lt;= VLOOKUP($D$90,Avskrivningstid!$A$2:$B$5, 2, FALSE),
 MIN(12, MAX(0,$C$27 - ( COLUMN()-COLUMN($S90))*12)) * ($C90/(VLOOKUP($D$90,Avskrivningstid!$A$2:$B$5, 2, FALSE)*12)),
 0)</f>
        <v>0</v>
      </c>
      <c r="V90" s="344">
        <f>IF(COLUMN()-COLUMN($S90)+1 &lt;= VLOOKUP($D$90,Avskrivningstid!$A$2:$B$5, 2, FALSE),
 MIN(12, MAX(0,$C$27 - ( COLUMN()-COLUMN($S90))*12)) * ($C90/(VLOOKUP($D$90,Avskrivningstid!$A$2:$B$5, 2, FALSE)*12)),
 0)</f>
        <v>0</v>
      </c>
      <c r="W90" s="344">
        <f>IF(COLUMN()-COLUMN($S90)+1 &lt;= VLOOKUP($D$90,Avskrivningstid!$A$2:$B$5, 2, FALSE),
 MIN(12, MAX(0,$C$27 - ( COLUMN()-COLUMN($S90))*12)) * ($C90/(VLOOKUP($D$90,Avskrivningstid!$A$2:$B$5, 2, FALSE)*12)),
 0)</f>
        <v>0</v>
      </c>
      <c r="X90" s="344">
        <f>IF(COLUMN()-COLUMN($S90)+1 &lt;= VLOOKUP($D$90,Avskrivningstid!$A$2:$B$5, 2, FALSE),
 MIN(12, MAX(0,$C$27 - ( COLUMN()-COLUMN($S90))*12)) * ($C90/(VLOOKUP($D$90,Avskrivningstid!$A$2:$B$5, 2, FALSE)*12)),
 0)</f>
        <v>0</v>
      </c>
      <c r="Y90" s="344">
        <f>IF(COLUMN()-COLUMN($S90)+1 &lt;= VLOOKUP($D$90,Avskrivningstid!$A$2:$B$5, 2, FALSE),
 MIN(12, MAX(0,$C$27 - ( COLUMN()-COLUMN($S90))*12)) * ($C90/(VLOOKUP($D$90,Avskrivningstid!$A$2:$B$5, 2, FALSE)*12)),
 0)</f>
        <v>0</v>
      </c>
      <c r="Z90" s="344">
        <f>IF(COLUMN()-COLUMN($S90)+1 &lt;= VLOOKUP($D$90,Avskrivningstid!$A$2:$B$5, 2, FALSE),
 MIN(12, MAX(0,$C$27 - ( COLUMN()-COLUMN($S90))*12)) * ($C90/(VLOOKUP($D$90,Avskrivningstid!$A$2:$B$5, 2, FALSE)*12)),
 0)</f>
        <v>0</v>
      </c>
      <c r="AA90" s="344">
        <f>IF(COLUMN()-COLUMN($S90)+1 &lt;= VLOOKUP($D$90,Avskrivningstid!$A$2:$B$5, 2, FALSE),
 MIN(12, MAX(0,$C$27 - ( COLUMN()-COLUMN($S90))*12)) * ($C90/(VLOOKUP($D$90,Avskrivningstid!$A$2:$B$5, 2, FALSE)*12)),
 0)</f>
        <v>0</v>
      </c>
      <c r="AB90" s="344">
        <f>IF(COLUMN()-COLUMN($S90)+1 &lt;= VLOOKUP($D$90,Avskrivningstid!$A$2:$B$5, 2, FALSE),
 MIN(12, MAX(0,$C$27 - ( COLUMN()-COLUMN($S90))*12)) * ($C90/(VLOOKUP($D$90,Avskrivningstid!$A$2:$B$5, 2, FALSE)*12)),
 0)</f>
        <v>0</v>
      </c>
      <c r="AC90" s="345">
        <f t="shared" si="74"/>
        <v>0</v>
      </c>
      <c r="AD90" s="79"/>
      <c r="AE90" s="79"/>
      <c r="AF90" s="79"/>
      <c r="AG90" s="79"/>
      <c r="AH90" s="79"/>
      <c r="AI90" s="79"/>
      <c r="AJ90" s="79"/>
      <c r="AK90" s="79"/>
      <c r="AL90" s="79"/>
      <c r="AM90" s="79"/>
      <c r="AN90" s="79"/>
      <c r="BB90" s="233">
        <f>C90-AC90</f>
        <v>0</v>
      </c>
      <c r="BC90" s="326" t="s">
        <v>294</v>
      </c>
    </row>
    <row r="91" spans="2:66" ht="29" x14ac:dyDescent="0.35">
      <c r="B91" s="340" t="s">
        <v>249</v>
      </c>
      <c r="C91" s="320">
        <v>0</v>
      </c>
      <c r="D91" s="337" t="s">
        <v>250</v>
      </c>
      <c r="E91" s="341"/>
      <c r="F91" s="342"/>
      <c r="G91" s="342"/>
      <c r="H91" s="342"/>
      <c r="I91" s="342"/>
      <c r="J91" s="342"/>
      <c r="K91" s="342"/>
      <c r="L91" s="342"/>
      <c r="M91" s="342"/>
      <c r="N91" s="342"/>
      <c r="O91" s="342"/>
      <c r="P91" s="342"/>
      <c r="Q91" s="342"/>
      <c r="R91" s="343"/>
      <c r="S91" s="344">
        <f>IF(COLUMN()-COLUMN($S91)+1 &lt;= VLOOKUP($D$91,Avskrivningstid!$A$2:$B$5, 2, FALSE),
 MIN(12, MAX(0,$C$27 - ( COLUMN()-COLUMN($S91))*12)) * ($C91/(VLOOKUP($D$91,Avskrivningstid!$A$2:$B$5, 2, FALSE)*12)),
 0)</f>
        <v>0</v>
      </c>
      <c r="T91" s="344">
        <f>IF(COLUMN()-COLUMN($S91)+1 &lt;= VLOOKUP($D$91,Avskrivningstid!$A$2:$B$5, 2, FALSE),
 MIN(12, MAX(0,$C$27 - ( COLUMN()-COLUMN($S91))*12)) * ($C91/(VLOOKUP($D$91,Avskrivningstid!$A$2:$B$5, 2, FALSE)*12)),
 0)</f>
        <v>0</v>
      </c>
      <c r="U91" s="344">
        <f>IF(COLUMN()-COLUMN($S91)+1 &lt;= VLOOKUP($D$91,Avskrivningstid!$A$2:$B$5, 2, FALSE),
 MIN(12, MAX(0,$C$27 - ( COLUMN()-COLUMN($S91))*12)) * ($C91/(VLOOKUP($D$91,Avskrivningstid!$A$2:$B$5, 2, FALSE)*12)),
 0)</f>
        <v>0</v>
      </c>
      <c r="V91" s="344">
        <f>IF(COLUMN()-COLUMN($S91)+1 &lt;= VLOOKUP($D$91,Avskrivningstid!$A$2:$B$5, 2, FALSE),
 MIN(12, MAX(0,$C$27 - ( COLUMN()-COLUMN($S91))*12)) * ($C91/(VLOOKUP($D$91,Avskrivningstid!$A$2:$B$5, 2, FALSE)*12)),
 0)</f>
        <v>0</v>
      </c>
      <c r="W91" s="344">
        <f>IF(COLUMN()-COLUMN($S91)+1 &lt;= VLOOKUP($D$91,Avskrivningstid!$A$2:$B$5, 2, FALSE),
 MIN(12, MAX(0,$C$27 - ( COLUMN()-COLUMN($S91))*12)) * ($C91/(VLOOKUP($D$91,Avskrivningstid!$A$2:$B$5, 2, FALSE)*12)),
 0)</f>
        <v>0</v>
      </c>
      <c r="X91" s="344">
        <f>IF(COLUMN()-COLUMN($S91)+1 &lt;= VLOOKUP($D$91,Avskrivningstid!$A$2:$B$5, 2, FALSE),
 MIN(12, MAX(0,$C$27 - ( COLUMN()-COLUMN($S91))*12)) * ($C91/(VLOOKUP($D$91,Avskrivningstid!$A$2:$B$5, 2, FALSE)*12)),
 0)</f>
        <v>0</v>
      </c>
      <c r="Y91" s="344">
        <f>IF(COLUMN()-COLUMN($S91)+1 &lt;= VLOOKUP($D$91,Avskrivningstid!$A$2:$B$5, 2, FALSE),
 MIN(12, MAX(0,$C$27 - ( COLUMN()-COLUMN($S91))*12)) * ($C91/(VLOOKUP($D$91,Avskrivningstid!$A$2:$B$5, 2, FALSE)*12)),
 0)</f>
        <v>0</v>
      </c>
      <c r="Z91" s="344">
        <f>IF(COLUMN()-COLUMN($S91)+1 &lt;= VLOOKUP($D$91,Avskrivningstid!$A$2:$B$5, 2, FALSE),
 MIN(12, MAX(0,$C$27 - ( COLUMN()-COLUMN($S91))*12)) * ($C91/(VLOOKUP($D$91,Avskrivningstid!$A$2:$B$5, 2, FALSE)*12)),
 0)</f>
        <v>0</v>
      </c>
      <c r="AA91" s="344">
        <f>IF(COLUMN()-COLUMN($S91)+1 &lt;= VLOOKUP($D$91,Avskrivningstid!$A$2:$B$5, 2, FALSE),
 MIN(12, MAX(0,$C$27 - ( COLUMN()-COLUMN($S91))*12)) * ($C91/(VLOOKUP($D$91,Avskrivningstid!$A$2:$B$5, 2, FALSE)*12)),
 0)</f>
        <v>0</v>
      </c>
      <c r="AB91" s="344">
        <f>IF(COLUMN()-COLUMN($S91)+1 &lt;= VLOOKUP($D$91,Avskrivningstid!$A$2:$B$5, 2, FALSE),
 MIN(12, MAX(0,$C$27 - ( COLUMN()-COLUMN($S91))*12)) * ($C91/(VLOOKUP($D$91,Avskrivningstid!$A$2:$B$5, 2, FALSE)*12)),
 0)</f>
        <v>0</v>
      </c>
      <c r="AC91" s="345">
        <f t="shared" si="74"/>
        <v>0</v>
      </c>
      <c r="AD91" s="79"/>
      <c r="AE91" s="79"/>
      <c r="AF91" s="79"/>
      <c r="AG91" s="79"/>
      <c r="AH91" s="79"/>
      <c r="AI91" s="79"/>
      <c r="AJ91" s="79"/>
      <c r="AK91" s="79"/>
      <c r="AL91" s="79"/>
      <c r="AM91" s="79"/>
      <c r="AN91" s="79"/>
      <c r="BB91" s="233">
        <f>C91-AC91</f>
        <v>0</v>
      </c>
      <c r="BC91" s="326" t="s">
        <v>294</v>
      </c>
    </row>
    <row r="92" spans="2:66" x14ac:dyDescent="0.35">
      <c r="B92" s="362" t="s">
        <v>251</v>
      </c>
      <c r="C92" s="363"/>
      <c r="D92" s="364"/>
      <c r="E92" s="302"/>
      <c r="F92" s="303"/>
      <c r="G92" s="303"/>
      <c r="H92" s="303"/>
      <c r="I92" s="303"/>
      <c r="J92" s="303"/>
      <c r="K92" s="303"/>
      <c r="L92" s="303"/>
      <c r="M92" s="303"/>
      <c r="N92" s="303"/>
      <c r="O92" s="303"/>
      <c r="P92" s="303"/>
      <c r="Q92" s="304"/>
      <c r="R92" s="305"/>
      <c r="S92" s="306">
        <f>S68+S73+S77+S82+S83+S84+S85+S86++S87+S88+S89+S90+S91</f>
        <v>0</v>
      </c>
      <c r="T92" s="306">
        <f t="shared" ref="T92:AC92" si="92">T68+T73+T77+T82+T83+T84+T85+T86++T87+T88+T89+T90+T91</f>
        <v>0</v>
      </c>
      <c r="U92" s="306">
        <f t="shared" si="92"/>
        <v>0</v>
      </c>
      <c r="V92" s="306">
        <f t="shared" si="92"/>
        <v>0</v>
      </c>
      <c r="W92" s="306">
        <f t="shared" si="92"/>
        <v>0</v>
      </c>
      <c r="X92" s="306">
        <f t="shared" si="92"/>
        <v>0</v>
      </c>
      <c r="Y92" s="306">
        <f t="shared" si="92"/>
        <v>0</v>
      </c>
      <c r="Z92" s="306">
        <f t="shared" si="92"/>
        <v>0</v>
      </c>
      <c r="AA92" s="306">
        <f t="shared" si="92"/>
        <v>0</v>
      </c>
      <c r="AB92" s="306">
        <f t="shared" si="92"/>
        <v>0</v>
      </c>
      <c r="AC92" s="306">
        <f t="shared" si="92"/>
        <v>0</v>
      </c>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row>
    <row r="93" spans="2:66" x14ac:dyDescent="0.35">
      <c r="B93" s="299" t="s">
        <v>252</v>
      </c>
      <c r="C93" s="300"/>
      <c r="D93" s="301"/>
      <c r="E93" s="302"/>
      <c r="F93" s="303"/>
      <c r="G93" s="303"/>
      <c r="H93" s="303"/>
      <c r="I93" s="303"/>
      <c r="J93" s="303"/>
      <c r="K93" s="303"/>
      <c r="L93" s="303"/>
      <c r="M93" s="303"/>
      <c r="N93" s="303"/>
      <c r="O93" s="303"/>
      <c r="P93" s="303"/>
      <c r="Q93" s="304"/>
      <c r="R93" s="308"/>
      <c r="S93" s="306">
        <f>S72+S67+S79+S82+S83+S84+S85+S86+S87+S88+S89+S90+S91</f>
        <v>0</v>
      </c>
      <c r="T93" s="306">
        <f t="shared" ref="T93:AC93" si="93">T72+T67+T79+T82+T83+T84+T85+T86+T87+T88+T89+T90+T91</f>
        <v>0</v>
      </c>
      <c r="U93" s="306">
        <f t="shared" si="93"/>
        <v>0</v>
      </c>
      <c r="V93" s="306">
        <f t="shared" si="93"/>
        <v>0</v>
      </c>
      <c r="W93" s="306">
        <f t="shared" si="93"/>
        <v>0</v>
      </c>
      <c r="X93" s="306">
        <f t="shared" si="93"/>
        <v>0</v>
      </c>
      <c r="Y93" s="306">
        <f t="shared" si="93"/>
        <v>0</v>
      </c>
      <c r="Z93" s="306">
        <f t="shared" si="93"/>
        <v>0</v>
      </c>
      <c r="AA93" s="306">
        <f t="shared" si="93"/>
        <v>0</v>
      </c>
      <c r="AB93" s="306">
        <f t="shared" si="93"/>
        <v>0</v>
      </c>
      <c r="AC93" s="306">
        <f t="shared" si="93"/>
        <v>0</v>
      </c>
      <c r="AD93" s="79"/>
      <c r="AE93" s="79"/>
      <c r="AF93" s="79"/>
      <c r="AG93" s="79"/>
      <c r="AH93" s="79"/>
      <c r="AI93" s="79"/>
      <c r="AJ93" s="79"/>
      <c r="AK93" s="79"/>
      <c r="AL93" s="79"/>
      <c r="AM93" s="79"/>
      <c r="AN93" s="79"/>
    </row>
    <row r="94" spans="2:66" x14ac:dyDescent="0.35">
      <c r="B94" s="367" t="s">
        <v>255</v>
      </c>
      <c r="C94" s="354"/>
      <c r="D94" s="368"/>
      <c r="E94"/>
      <c r="R94" s="251"/>
      <c r="S94" s="329">
        <f t="shared" ref="S94:AB94" si="94">(S73+S68+S77)*$C$37</f>
        <v>0</v>
      </c>
      <c r="T94" s="329">
        <f t="shared" si="94"/>
        <v>0</v>
      </c>
      <c r="U94" s="329">
        <f t="shared" si="94"/>
        <v>0</v>
      </c>
      <c r="V94" s="329">
        <f t="shared" si="94"/>
        <v>0</v>
      </c>
      <c r="W94" s="329">
        <f t="shared" si="94"/>
        <v>0</v>
      </c>
      <c r="X94" s="329">
        <f t="shared" si="94"/>
        <v>0</v>
      </c>
      <c r="Y94" s="329">
        <f t="shared" si="94"/>
        <v>0</v>
      </c>
      <c r="Z94" s="329">
        <f t="shared" si="94"/>
        <v>0</v>
      </c>
      <c r="AA94" s="329">
        <f t="shared" si="94"/>
        <v>0</v>
      </c>
      <c r="AB94" s="329">
        <f t="shared" si="94"/>
        <v>0</v>
      </c>
      <c r="AC94" s="131">
        <f t="shared" ref="AC94:AC96" si="95">SUM(S94:AB94)</f>
        <v>0</v>
      </c>
      <c r="AD94" s="360"/>
      <c r="AE94" s="360"/>
      <c r="AF94" s="360"/>
      <c r="AG94" s="360"/>
      <c r="AH94" s="360"/>
      <c r="AI94" s="360"/>
      <c r="AJ94" s="360"/>
      <c r="AK94" s="360"/>
      <c r="AL94" s="360"/>
      <c r="AM94" s="360"/>
      <c r="AN94" s="360"/>
      <c r="BC94" s="293"/>
      <c r="BD94" s="293"/>
      <c r="BE94" s="293"/>
      <c r="BF94" s="292"/>
      <c r="BG94" s="292"/>
      <c r="BH94" s="292"/>
      <c r="BI94" s="292"/>
      <c r="BJ94" s="292"/>
      <c r="BK94" s="292"/>
      <c r="BL94" s="292"/>
      <c r="BM94" s="292"/>
      <c r="BN94" s="292"/>
    </row>
    <row r="95" spans="2:66" x14ac:dyDescent="0.35">
      <c r="B95" s="367" t="s">
        <v>256</v>
      </c>
      <c r="C95" s="354"/>
      <c r="D95" s="368"/>
      <c r="E95"/>
      <c r="R95" s="251"/>
      <c r="S95" s="329">
        <f t="shared" ref="S95:AB95" si="96">(S73+S68+S77)*$C$38</f>
        <v>0</v>
      </c>
      <c r="T95" s="329">
        <f t="shared" si="96"/>
        <v>0</v>
      </c>
      <c r="U95" s="329">
        <f t="shared" si="96"/>
        <v>0</v>
      </c>
      <c r="V95" s="329">
        <f t="shared" si="96"/>
        <v>0</v>
      </c>
      <c r="W95" s="329">
        <f t="shared" si="96"/>
        <v>0</v>
      </c>
      <c r="X95" s="329">
        <f t="shared" si="96"/>
        <v>0</v>
      </c>
      <c r="Y95" s="329">
        <f t="shared" si="96"/>
        <v>0</v>
      </c>
      <c r="Z95" s="329">
        <f t="shared" si="96"/>
        <v>0</v>
      </c>
      <c r="AA95" s="329">
        <f t="shared" si="96"/>
        <v>0</v>
      </c>
      <c r="AB95" s="329">
        <f t="shared" si="96"/>
        <v>0</v>
      </c>
      <c r="AC95" s="131">
        <f t="shared" si="95"/>
        <v>0</v>
      </c>
      <c r="AD95" s="360"/>
      <c r="AE95" s="360"/>
      <c r="AF95" s="360"/>
      <c r="AG95" s="360"/>
      <c r="AH95" s="360"/>
      <c r="AI95" s="360"/>
      <c r="AJ95" s="360"/>
      <c r="AK95" s="360"/>
      <c r="AL95" s="360"/>
      <c r="AM95" s="360"/>
      <c r="AN95" s="360"/>
      <c r="BC95" s="293"/>
      <c r="BD95" s="293"/>
      <c r="BE95" s="293"/>
      <c r="BF95" s="292"/>
      <c r="BG95" s="292"/>
      <c r="BH95" s="292"/>
      <c r="BI95" s="292"/>
      <c r="BJ95" s="292"/>
      <c r="BK95" s="292"/>
      <c r="BL95" s="292"/>
      <c r="BM95" s="292"/>
      <c r="BN95" s="292"/>
    </row>
    <row r="96" spans="2:66" x14ac:dyDescent="0.35">
      <c r="B96" s="367" t="s">
        <v>257</v>
      </c>
      <c r="C96" s="354"/>
      <c r="D96" s="368"/>
      <c r="E96"/>
      <c r="R96" s="251"/>
      <c r="S96" s="329">
        <f t="shared" ref="S96:AB96" si="97">(S73+S68+S77)*$C$39</f>
        <v>0</v>
      </c>
      <c r="T96" s="329">
        <f t="shared" si="97"/>
        <v>0</v>
      </c>
      <c r="U96" s="329">
        <f t="shared" si="97"/>
        <v>0</v>
      </c>
      <c r="V96" s="329">
        <f t="shared" si="97"/>
        <v>0</v>
      </c>
      <c r="W96" s="329">
        <f t="shared" si="97"/>
        <v>0</v>
      </c>
      <c r="X96" s="329">
        <f t="shared" si="97"/>
        <v>0</v>
      </c>
      <c r="Y96" s="329">
        <f t="shared" si="97"/>
        <v>0</v>
      </c>
      <c r="Z96" s="329">
        <f t="shared" si="97"/>
        <v>0</v>
      </c>
      <c r="AA96" s="329">
        <f t="shared" si="97"/>
        <v>0</v>
      </c>
      <c r="AB96" s="329">
        <f t="shared" si="97"/>
        <v>0</v>
      </c>
      <c r="AC96" s="131">
        <f t="shared" si="95"/>
        <v>0</v>
      </c>
      <c r="AD96" s="360"/>
      <c r="AE96" s="360"/>
      <c r="AF96" s="360"/>
      <c r="AG96" s="360"/>
      <c r="AH96" s="360"/>
      <c r="AI96" s="360"/>
      <c r="AJ96" s="360"/>
      <c r="AK96" s="360"/>
      <c r="AL96" s="360"/>
      <c r="AM96" s="360"/>
      <c r="AN96" s="360"/>
      <c r="BB96" s="77"/>
      <c r="BC96" s="293"/>
      <c r="BD96" s="293"/>
      <c r="BE96" s="293"/>
      <c r="BF96" s="292"/>
      <c r="BG96" s="292"/>
      <c r="BH96" s="292"/>
      <c r="BI96" s="292"/>
      <c r="BJ96" s="292"/>
      <c r="BK96" s="292"/>
      <c r="BL96" s="292"/>
      <c r="BM96" s="292"/>
      <c r="BN96" s="292"/>
    </row>
    <row r="97" spans="2:66" x14ac:dyDescent="0.35">
      <c r="B97" s="362" t="s">
        <v>258</v>
      </c>
      <c r="C97" s="375"/>
      <c r="D97" s="376"/>
      <c r="E97" s="302"/>
      <c r="F97" s="303"/>
      <c r="G97" s="303"/>
      <c r="H97" s="303"/>
      <c r="I97" s="303"/>
      <c r="J97" s="303"/>
      <c r="K97" s="303"/>
      <c r="L97" s="303"/>
      <c r="M97" s="303"/>
      <c r="N97" s="303"/>
      <c r="O97" s="303"/>
      <c r="P97" s="303"/>
      <c r="Q97" s="304"/>
      <c r="R97" s="305"/>
      <c r="S97" s="306">
        <f>SUM(S94:S96)</f>
        <v>0</v>
      </c>
      <c r="T97" s="306">
        <f>SUM(T94:T96)</f>
        <v>0</v>
      </c>
      <c r="U97" s="306">
        <f>SUM(U94:U96)</f>
        <v>0</v>
      </c>
      <c r="V97" s="306">
        <f>SUM(V94:V96)</f>
        <v>0</v>
      </c>
      <c r="W97" s="306">
        <f>SUM(W94:W96)</f>
        <v>0</v>
      </c>
      <c r="X97" s="306">
        <f>SUM(X94:X96)</f>
        <v>0</v>
      </c>
      <c r="Y97" s="306">
        <f>SUM(Y94:Y96)</f>
        <v>0</v>
      </c>
      <c r="Z97" s="306">
        <f>SUM(Z94:Z96)</f>
        <v>0</v>
      </c>
      <c r="AA97" s="306">
        <f>SUM(AA94:AA96)</f>
        <v>0</v>
      </c>
      <c r="AB97" s="306">
        <f>SUM(AB94:AB96)</f>
        <v>0</v>
      </c>
      <c r="AC97" s="306">
        <f>SUM(AC94:AC96)</f>
        <v>0</v>
      </c>
      <c r="AD97" s="79"/>
      <c r="AE97" s="79"/>
      <c r="AF97" s="79"/>
      <c r="AG97" s="79"/>
      <c r="AH97" s="79"/>
      <c r="AI97" s="79"/>
      <c r="AJ97" s="79"/>
      <c r="AK97" s="79"/>
      <c r="AL97" s="79"/>
      <c r="AM97" s="79"/>
      <c r="AN97" s="79"/>
      <c r="BC97" s="293"/>
      <c r="BD97" s="293"/>
      <c r="BE97" s="293"/>
      <c r="BF97" s="292"/>
      <c r="BG97" s="292"/>
      <c r="BH97" s="292"/>
      <c r="BI97" s="292"/>
      <c r="BJ97" s="292"/>
      <c r="BK97" s="292"/>
      <c r="BL97" s="292"/>
      <c r="BM97" s="292"/>
      <c r="BN97" s="292"/>
    </row>
    <row r="98" spans="2:66" x14ac:dyDescent="0.35">
      <c r="B98" s="312"/>
      <c r="C98" s="313"/>
      <c r="D98" s="314"/>
      <c r="E98" s="302"/>
      <c r="F98" s="303"/>
      <c r="G98" s="303"/>
      <c r="H98" s="303"/>
      <c r="I98" s="303"/>
      <c r="J98" s="303"/>
      <c r="K98" s="303"/>
      <c r="L98" s="303"/>
      <c r="M98" s="303"/>
      <c r="N98" s="303"/>
      <c r="O98" s="303"/>
      <c r="P98" s="303"/>
      <c r="Q98" s="304"/>
      <c r="R98" s="303"/>
      <c r="S98" s="306"/>
      <c r="T98" s="306"/>
      <c r="U98" s="306"/>
      <c r="V98" s="306"/>
      <c r="W98" s="306"/>
      <c r="X98" s="306"/>
      <c r="Y98" s="309"/>
      <c r="Z98" s="309"/>
      <c r="AA98" s="309"/>
      <c r="AB98" s="309"/>
      <c r="AC98" s="307"/>
      <c r="AD98" s="79"/>
      <c r="AE98" s="79"/>
      <c r="AF98" s="79"/>
      <c r="AG98" s="79"/>
      <c r="AH98" s="79"/>
      <c r="AI98" s="79"/>
      <c r="AJ98" s="79"/>
      <c r="AK98" s="79"/>
      <c r="AL98" s="79"/>
      <c r="AM98" s="79"/>
      <c r="AN98" s="79"/>
      <c r="BC98" s="293"/>
      <c r="BD98" s="293"/>
      <c r="BE98" s="293"/>
      <c r="BF98" s="292"/>
      <c r="BG98" s="292"/>
      <c r="BH98" s="292"/>
      <c r="BI98" s="292"/>
      <c r="BJ98" s="292"/>
      <c r="BK98" s="292"/>
      <c r="BL98" s="292"/>
      <c r="BM98" s="292"/>
      <c r="BN98" s="292"/>
    </row>
    <row r="99" spans="2:66" hidden="1" x14ac:dyDescent="0.35">
      <c r="B99" s="264" t="s">
        <v>259</v>
      </c>
      <c r="C99" s="94"/>
      <c r="D99" s="263"/>
      <c r="E99" s="265"/>
      <c r="F99" s="267"/>
      <c r="G99" s="267"/>
      <c r="H99" s="267"/>
      <c r="I99" s="267"/>
      <c r="J99" s="267"/>
      <c r="K99" s="267"/>
      <c r="L99" s="267"/>
      <c r="M99" s="267"/>
      <c r="N99" s="267"/>
      <c r="O99" s="267"/>
      <c r="P99" s="267"/>
      <c r="Q99" s="267"/>
      <c r="R99" s="267"/>
      <c r="S99" s="81">
        <f>S87+S94+S95+S96</f>
        <v>0</v>
      </c>
      <c r="T99" s="81">
        <f>T87+T94+T95+T96</f>
        <v>0</v>
      </c>
      <c r="U99" s="81">
        <f>U87+U94+U95+U96</f>
        <v>0</v>
      </c>
      <c r="V99" s="81">
        <f>V87+V94+V95+V96</f>
        <v>0</v>
      </c>
      <c r="W99" s="81">
        <f>W87+W94+W95+W96</f>
        <v>0</v>
      </c>
      <c r="X99" s="81">
        <f>X87+X94+X95+X96</f>
        <v>0</v>
      </c>
      <c r="Y99" s="81">
        <f>Y87+Y94+Y95+Y96</f>
        <v>0</v>
      </c>
      <c r="Z99" s="81">
        <f>Z87+Z94+Z95+Z96</f>
        <v>0</v>
      </c>
      <c r="AA99" s="81">
        <f>AA87+AA94+AA95+AA96</f>
        <v>0</v>
      </c>
      <c r="AB99" s="81">
        <f>AB87+AB94+AB95+AB96</f>
        <v>0</v>
      </c>
      <c r="AC99" s="131"/>
      <c r="AD99" s="79"/>
      <c r="AE99" s="79"/>
      <c r="AF99" s="79"/>
      <c r="AG99" s="79"/>
      <c r="AH99" s="79"/>
      <c r="AI99" s="79"/>
      <c r="AJ99" s="79"/>
      <c r="AK99" s="79"/>
      <c r="AL99" s="79"/>
      <c r="AM99" s="79"/>
      <c r="AN99" s="79"/>
    </row>
    <row r="100" spans="2:66" hidden="1" x14ac:dyDescent="0.35">
      <c r="B100" s="264" t="s">
        <v>260</v>
      </c>
      <c r="C100" s="94"/>
      <c r="D100" s="266">
        <f>C42</f>
        <v>0</v>
      </c>
      <c r="E100" s="265"/>
      <c r="F100" s="267"/>
      <c r="G100" s="267"/>
      <c r="H100" s="267"/>
      <c r="I100" s="267"/>
      <c r="J100" s="267"/>
      <c r="K100" s="267"/>
      <c r="L100" s="267"/>
      <c r="M100" s="267"/>
      <c r="N100" s="267"/>
      <c r="O100" s="267"/>
      <c r="P100" s="267"/>
      <c r="Q100" s="267"/>
      <c r="R100" s="267"/>
      <c r="S100" s="81">
        <f>(S72+S67+S79)*$C$42</f>
        <v>0</v>
      </c>
      <c r="T100" s="81">
        <f>(T72+T67+T79)*$C$42</f>
        <v>0</v>
      </c>
      <c r="U100" s="81">
        <f>(U72+U67+U79)*$C$42</f>
        <v>0</v>
      </c>
      <c r="V100" s="81">
        <f>(V72+V67+V79)*$C$42</f>
        <v>0</v>
      </c>
      <c r="W100" s="81">
        <f>(W72+W67+W79)*$C$42</f>
        <v>0</v>
      </c>
      <c r="X100" s="81">
        <f>(X72+X67+X79)*$C$42</f>
        <v>0</v>
      </c>
      <c r="Y100" s="81">
        <f>(Y72+Y67+Y79)*$C$42</f>
        <v>0</v>
      </c>
      <c r="Z100" s="81">
        <f>(Z72+Z67+Z79)*$C$42</f>
        <v>0</v>
      </c>
      <c r="AA100" s="81">
        <f>(AA72+AA67+AA79)*$C$42</f>
        <v>0</v>
      </c>
      <c r="AB100" s="81">
        <f>(AB72+AB67+AB79)*$C$42</f>
        <v>0</v>
      </c>
      <c r="AC100" s="131"/>
      <c r="AD100" s="79"/>
      <c r="AE100" s="79"/>
      <c r="AF100" s="79"/>
      <c r="AG100" s="79"/>
      <c r="AH100" s="79"/>
      <c r="AI100" s="79"/>
      <c r="AJ100" s="79"/>
      <c r="AK100" s="79"/>
      <c r="AL100" s="79"/>
      <c r="AM100" s="79"/>
      <c r="AN100" s="79"/>
    </row>
    <row r="101" spans="2:66" hidden="1" x14ac:dyDescent="0.35">
      <c r="B101" s="312"/>
      <c r="C101" s="313"/>
      <c r="D101" s="314"/>
      <c r="E101" s="302"/>
      <c r="F101" s="303"/>
      <c r="G101" s="303"/>
      <c r="H101" s="303"/>
      <c r="I101" s="303"/>
      <c r="J101" s="303"/>
      <c r="K101" s="303"/>
      <c r="L101" s="303"/>
      <c r="M101" s="303"/>
      <c r="N101" s="303"/>
      <c r="O101" s="303"/>
      <c r="P101" s="303"/>
      <c r="Q101" s="304"/>
      <c r="R101" s="303"/>
      <c r="S101" s="304"/>
      <c r="T101" s="306"/>
      <c r="U101" s="306"/>
      <c r="V101" s="306"/>
      <c r="W101" s="306"/>
      <c r="X101" s="306"/>
      <c r="Y101" s="309"/>
      <c r="Z101" s="309"/>
      <c r="AA101" s="309"/>
      <c r="AB101" s="309"/>
      <c r="AC101" s="307"/>
      <c r="AD101" s="79"/>
      <c r="AE101" s="79"/>
      <c r="AF101" s="79"/>
      <c r="AG101" s="79"/>
      <c r="AH101" s="79"/>
      <c r="AI101" s="79"/>
      <c r="AJ101" s="79"/>
      <c r="AK101" s="79"/>
      <c r="AL101" s="79"/>
      <c r="AM101" s="79"/>
      <c r="AN101" s="79"/>
      <c r="BC101" s="293"/>
      <c r="BD101" s="293"/>
      <c r="BE101" s="293"/>
      <c r="BF101" s="292"/>
      <c r="BG101" s="292"/>
      <c r="BH101" s="292"/>
      <c r="BI101" s="292"/>
      <c r="BJ101" s="292"/>
      <c r="BK101" s="292"/>
      <c r="BL101" s="292"/>
      <c r="BM101" s="292"/>
      <c r="BN101" s="292"/>
    </row>
    <row r="102" spans="2:66" hidden="1" x14ac:dyDescent="0.35">
      <c r="B102" s="264" t="s">
        <v>259</v>
      </c>
      <c r="C102" s="94"/>
      <c r="D102" s="263"/>
      <c r="E102"/>
      <c r="F102" s="78"/>
      <c r="G102" s="78"/>
      <c r="H102" s="78"/>
      <c r="I102" s="78"/>
      <c r="J102" s="78"/>
      <c r="K102" s="78"/>
      <c r="L102" s="78"/>
      <c r="M102" s="78"/>
      <c r="N102" s="78"/>
      <c r="O102" s="78"/>
      <c r="P102" s="78"/>
      <c r="R102" s="78"/>
      <c r="S102" s="81">
        <f>S87+S94+S95+S96</f>
        <v>0</v>
      </c>
      <c r="T102" s="81">
        <f>T87+T94+T95+T96</f>
        <v>0</v>
      </c>
      <c r="U102" s="81">
        <f>U87+U94+U95+U96</f>
        <v>0</v>
      </c>
      <c r="V102" s="81">
        <f>V87+V94+V95+V96</f>
        <v>0</v>
      </c>
      <c r="W102" s="81">
        <f>W87+W94+W95+W96</f>
        <v>0</v>
      </c>
      <c r="X102" s="81">
        <f>X87+X94+X95+X96</f>
        <v>0</v>
      </c>
      <c r="Y102" s="81">
        <f>Y87+Y94+Y95+Y96</f>
        <v>0</v>
      </c>
      <c r="Z102" s="81">
        <f>Z87+Z94+Z95+Z96</f>
        <v>0</v>
      </c>
      <c r="AA102" s="81">
        <f>AA87+AA94+AA95+AA96</f>
        <v>0</v>
      </c>
      <c r="AB102" s="81">
        <f>AB87+AB94+AB95+AB96</f>
        <v>0</v>
      </c>
      <c r="AC102" s="131">
        <f>SUM(S102:AB102)</f>
        <v>0</v>
      </c>
      <c r="AD102" s="79"/>
      <c r="AE102" s="79"/>
      <c r="AF102" s="79"/>
      <c r="AG102" s="79"/>
      <c r="AH102" s="79"/>
      <c r="AI102" s="79"/>
      <c r="AJ102" s="79"/>
      <c r="AK102" s="79"/>
      <c r="AL102" s="79"/>
      <c r="AM102" s="79"/>
      <c r="AN102" s="79"/>
      <c r="BC102" s="293"/>
      <c r="BD102" s="293"/>
      <c r="BE102" s="293"/>
      <c r="BF102" s="292"/>
      <c r="BG102" s="292"/>
      <c r="BH102" s="292"/>
      <c r="BI102" s="292"/>
      <c r="BJ102" s="292"/>
      <c r="BK102" s="292"/>
      <c r="BL102" s="292"/>
      <c r="BM102" s="292"/>
      <c r="BN102" s="292"/>
    </row>
    <row r="103" spans="2:66" hidden="1" x14ac:dyDescent="0.35">
      <c r="B103" s="264"/>
      <c r="C103" s="94"/>
      <c r="D103" s="263"/>
      <c r="E103"/>
      <c r="F103" s="78"/>
      <c r="G103" s="78"/>
      <c r="H103" s="78"/>
      <c r="I103" s="78"/>
      <c r="J103" s="78"/>
      <c r="K103" s="78"/>
      <c r="L103" s="78"/>
      <c r="M103" s="78"/>
      <c r="N103" s="78"/>
      <c r="O103" s="78"/>
      <c r="P103" s="78"/>
      <c r="R103" s="78"/>
      <c r="S103" s="81"/>
      <c r="T103" s="81"/>
      <c r="U103" s="81"/>
      <c r="V103" s="81"/>
      <c r="W103" s="81"/>
      <c r="X103" s="81"/>
      <c r="Y103" s="81"/>
      <c r="Z103" s="81"/>
      <c r="AA103" s="81"/>
      <c r="AB103" s="81"/>
      <c r="AC103" s="131"/>
      <c r="AD103" s="79"/>
      <c r="AE103" s="79"/>
      <c r="AF103" s="79"/>
      <c r="AG103" s="79"/>
      <c r="AH103" s="79"/>
      <c r="AI103" s="79"/>
      <c r="AJ103" s="79"/>
      <c r="AK103" s="79"/>
      <c r="AL103" s="79"/>
      <c r="AM103" s="79"/>
      <c r="AN103" s="79"/>
      <c r="BC103" s="293"/>
      <c r="BD103" s="293"/>
      <c r="BE103" s="293"/>
      <c r="BF103" s="292"/>
      <c r="BG103" s="292"/>
      <c r="BH103" s="292"/>
      <c r="BI103" s="292"/>
      <c r="BJ103" s="292"/>
      <c r="BK103" s="292"/>
      <c r="BL103" s="292"/>
      <c r="BM103" s="292"/>
      <c r="BN103" s="292"/>
    </row>
    <row r="104" spans="2:66" hidden="1" x14ac:dyDescent="0.35">
      <c r="B104" s="264" t="s">
        <v>260</v>
      </c>
      <c r="C104" s="94"/>
      <c r="D104" s="266">
        <f>C42</f>
        <v>0</v>
      </c>
      <c r="E104"/>
      <c r="F104" s="78"/>
      <c r="G104" s="78"/>
      <c r="H104" s="78"/>
      <c r="I104" s="78"/>
      <c r="J104" s="78"/>
      <c r="K104" s="78"/>
      <c r="L104" s="78"/>
      <c r="M104" s="78"/>
      <c r="N104" s="78"/>
      <c r="O104" s="78"/>
      <c r="P104" s="78"/>
      <c r="R104" s="78"/>
      <c r="S104" s="81">
        <f>(S72+S67+S79)*$C$42</f>
        <v>0</v>
      </c>
      <c r="T104" s="81">
        <f>(T72+T67+T79)*$C$42</f>
        <v>0</v>
      </c>
      <c r="U104" s="81">
        <f>(U72+U67+U79)*$C$42</f>
        <v>0</v>
      </c>
      <c r="V104" s="81">
        <f>(V72+V67+V79)*$C$42</f>
        <v>0</v>
      </c>
      <c r="W104" s="81">
        <f>(W72+W67+W79)*$C$42</f>
        <v>0</v>
      </c>
      <c r="X104" s="81">
        <f>(X72+X67+X79)*$C$42</f>
        <v>0</v>
      </c>
      <c r="Y104" s="81">
        <f>(Y72+Y67+Y79)*$C$42</f>
        <v>0</v>
      </c>
      <c r="Z104" s="81">
        <f>(Z72+Z67+Z79)*$C$42</f>
        <v>0</v>
      </c>
      <c r="AA104" s="81">
        <f>(AA72+AA67+AA79)*$C$42</f>
        <v>0</v>
      </c>
      <c r="AB104" s="81">
        <f>(AB72+AB67+AB79)*$C$42</f>
        <v>0</v>
      </c>
      <c r="AC104" s="131">
        <f>SUM(S104:AB104)</f>
        <v>0</v>
      </c>
      <c r="AD104" s="79"/>
      <c r="AE104" s="79"/>
      <c r="AF104" s="79"/>
      <c r="AG104" s="79"/>
      <c r="AH104" s="79"/>
      <c r="AI104" s="79"/>
      <c r="AJ104" s="79"/>
      <c r="AK104" s="79"/>
      <c r="AL104" s="79"/>
      <c r="AM104" s="79"/>
      <c r="AN104" s="79"/>
      <c r="BC104" s="293"/>
      <c r="BD104" s="293"/>
      <c r="BE104" s="293"/>
      <c r="BF104" s="292"/>
      <c r="BG104" s="292"/>
      <c r="BH104" s="292"/>
      <c r="BI104" s="292"/>
      <c r="BJ104" s="292"/>
      <c r="BK104" s="292"/>
      <c r="BL104" s="292"/>
      <c r="BM104" s="292"/>
      <c r="BN104" s="292"/>
    </row>
    <row r="105" spans="2:66" x14ac:dyDescent="0.35">
      <c r="B105" s="264"/>
      <c r="C105" s="94"/>
      <c r="D105" s="263"/>
      <c r="E105"/>
      <c r="F105" s="78"/>
      <c r="G105" s="78"/>
      <c r="H105" s="78"/>
      <c r="I105" s="78"/>
      <c r="J105" s="78"/>
      <c r="K105" s="78"/>
      <c r="L105" s="78"/>
      <c r="M105" s="78"/>
      <c r="N105" s="78"/>
      <c r="O105" s="78"/>
      <c r="P105" s="78"/>
      <c r="R105" s="78"/>
      <c r="S105" s="81"/>
      <c r="T105" s="81"/>
      <c r="U105" s="81"/>
      <c r="V105" s="81"/>
      <c r="W105" s="81"/>
      <c r="X105" s="81"/>
      <c r="Y105" s="47"/>
      <c r="Z105" s="47"/>
      <c r="AA105" s="47"/>
      <c r="AB105" s="47"/>
      <c r="AC105" s="131"/>
      <c r="AD105" s="79"/>
      <c r="AE105" s="79"/>
      <c r="AF105" s="79"/>
      <c r="AG105" s="79"/>
      <c r="AH105" s="79"/>
      <c r="AI105" s="79"/>
      <c r="AJ105" s="79"/>
      <c r="AK105" s="79"/>
      <c r="AL105" s="79"/>
      <c r="AM105" s="79"/>
      <c r="AN105" s="79"/>
      <c r="BC105" s="293"/>
      <c r="BD105" s="293"/>
      <c r="BE105" s="293"/>
      <c r="BF105" s="292"/>
      <c r="BG105" s="292"/>
      <c r="BH105" s="292"/>
      <c r="BI105" s="292"/>
      <c r="BJ105" s="292"/>
      <c r="BK105" s="292"/>
      <c r="BL105" s="292"/>
      <c r="BM105" s="292"/>
      <c r="BN105" s="292"/>
    </row>
    <row r="106" spans="2:66" x14ac:dyDescent="0.35">
      <c r="B106" s="299" t="s">
        <v>261</v>
      </c>
      <c r="C106" s="310"/>
      <c r="D106" s="311">
        <f>C42</f>
        <v>0</v>
      </c>
      <c r="E106" s="302"/>
      <c r="F106" s="303"/>
      <c r="G106" s="303"/>
      <c r="H106" s="303"/>
      <c r="I106" s="303"/>
      <c r="J106" s="303"/>
      <c r="K106" s="303"/>
      <c r="L106" s="303"/>
      <c r="M106" s="303"/>
      <c r="N106" s="303"/>
      <c r="O106" s="303"/>
      <c r="P106" s="330"/>
      <c r="Q106" s="304"/>
      <c r="R106" s="305"/>
      <c r="S106" s="307">
        <f>IF($C$41&gt;$C$42,S104,S97)</f>
        <v>0</v>
      </c>
      <c r="T106" s="307">
        <f t="shared" ref="T106:AC106" si="98">IF($C$41&gt;$C$42,T104,T97)</f>
        <v>0</v>
      </c>
      <c r="U106" s="307">
        <f t="shared" si="98"/>
        <v>0</v>
      </c>
      <c r="V106" s="307">
        <f t="shared" si="98"/>
        <v>0</v>
      </c>
      <c r="W106" s="307">
        <f t="shared" si="98"/>
        <v>0</v>
      </c>
      <c r="X106" s="307">
        <f t="shared" si="98"/>
        <v>0</v>
      </c>
      <c r="Y106" s="307">
        <f t="shared" si="98"/>
        <v>0</v>
      </c>
      <c r="Z106" s="307">
        <f t="shared" si="98"/>
        <v>0</v>
      </c>
      <c r="AA106" s="307">
        <f t="shared" si="98"/>
        <v>0</v>
      </c>
      <c r="AB106" s="307">
        <f t="shared" si="98"/>
        <v>0</v>
      </c>
      <c r="AC106" s="307">
        <f t="shared" si="98"/>
        <v>0</v>
      </c>
      <c r="AD106" s="79"/>
      <c r="AE106" s="79"/>
      <c r="AF106" s="79"/>
      <c r="AG106" s="79"/>
      <c r="AH106" s="79"/>
      <c r="AI106" s="79"/>
      <c r="AJ106" s="79"/>
      <c r="AK106" s="79"/>
      <c r="AL106" s="79"/>
      <c r="AM106" s="79"/>
      <c r="AN106" s="79"/>
      <c r="BB106" s="77"/>
      <c r="BC106" s="293"/>
      <c r="BD106" s="293"/>
      <c r="BE106" s="293"/>
      <c r="BF106" s="292"/>
      <c r="BG106" s="292"/>
      <c r="BH106" s="292"/>
      <c r="BI106" s="292"/>
      <c r="BJ106" s="292"/>
      <c r="BK106" s="292"/>
      <c r="BL106" s="292"/>
      <c r="BM106" s="292"/>
      <c r="BN106" s="292"/>
    </row>
    <row r="107" spans="2:66" x14ac:dyDescent="0.35">
      <c r="B107" s="377"/>
      <c r="C107" s="378"/>
      <c r="D107" s="379"/>
      <c r="E107"/>
      <c r="F107" s="78"/>
      <c r="G107" s="78"/>
      <c r="H107" s="78"/>
      <c r="I107" s="78"/>
      <c r="J107" s="78"/>
      <c r="K107" s="78"/>
      <c r="L107" s="78"/>
      <c r="M107" s="78"/>
      <c r="N107" s="78"/>
      <c r="O107" s="78"/>
      <c r="P107" s="78"/>
      <c r="R107" s="78"/>
      <c r="S107" s="34"/>
      <c r="T107" s="34"/>
      <c r="U107" s="34"/>
      <c r="V107" s="34"/>
      <c r="W107" s="34"/>
      <c r="X107" s="34"/>
      <c r="Y107" s="50"/>
      <c r="Z107" s="50"/>
      <c r="AA107" s="50"/>
      <c r="AB107" s="50"/>
      <c r="AC107" s="131"/>
      <c r="AD107" s="79"/>
      <c r="AE107" s="79"/>
      <c r="AF107" s="79"/>
      <c r="AG107" s="79"/>
      <c r="AH107" s="79"/>
      <c r="AI107" s="79"/>
      <c r="AJ107" s="79"/>
      <c r="AK107" s="79"/>
      <c r="AL107" s="79"/>
      <c r="AM107" s="79"/>
      <c r="AN107" s="79"/>
      <c r="BC107" s="293"/>
      <c r="BD107" s="293"/>
      <c r="BE107" s="293"/>
      <c r="BF107" s="292"/>
      <c r="BG107" s="292"/>
      <c r="BH107" s="292"/>
      <c r="BI107" s="292"/>
      <c r="BJ107" s="292"/>
      <c r="BK107" s="292"/>
      <c r="BL107" s="292"/>
      <c r="BM107" s="292"/>
      <c r="BN107" s="292"/>
    </row>
    <row r="108" spans="2:66" x14ac:dyDescent="0.35">
      <c r="B108" s="362" t="s">
        <v>262</v>
      </c>
      <c r="C108" s="375"/>
      <c r="D108" s="376"/>
      <c r="E108" s="302"/>
      <c r="F108" s="303"/>
      <c r="G108" s="303"/>
      <c r="H108" s="303"/>
      <c r="I108" s="303"/>
      <c r="J108" s="303"/>
      <c r="K108" s="303"/>
      <c r="L108" s="303"/>
      <c r="M108" s="303"/>
      <c r="N108" s="303"/>
      <c r="O108" s="303"/>
      <c r="P108" s="303"/>
      <c r="Q108" s="304"/>
      <c r="R108" s="305"/>
      <c r="S108" s="306">
        <f>S92+S97</f>
        <v>0</v>
      </c>
      <c r="T108" s="306">
        <f>T92+T97</f>
        <v>0</v>
      </c>
      <c r="U108" s="306">
        <f>U92+U97</f>
        <v>0</v>
      </c>
      <c r="V108" s="306">
        <f>V92+V97</f>
        <v>0</v>
      </c>
      <c r="W108" s="306">
        <f>W92+W97</f>
        <v>0</v>
      </c>
      <c r="X108" s="306">
        <f>X92+X97</f>
        <v>0</v>
      </c>
      <c r="Y108" s="309">
        <f>Y92+Y97</f>
        <v>0</v>
      </c>
      <c r="Z108" s="309">
        <f>Z92+Z97</f>
        <v>0</v>
      </c>
      <c r="AA108" s="309">
        <f>AA92+AA97</f>
        <v>0</v>
      </c>
      <c r="AB108" s="309">
        <f>AB92+AB97</f>
        <v>0</v>
      </c>
      <c r="AC108" s="307">
        <f>SUM(S108:AB108)</f>
        <v>0</v>
      </c>
      <c r="AD108" s="79"/>
      <c r="AE108" s="79"/>
      <c r="AF108" s="79"/>
      <c r="AG108" s="79"/>
      <c r="AH108" s="79"/>
      <c r="AI108" s="79"/>
      <c r="AJ108" s="79"/>
      <c r="AK108" s="79"/>
      <c r="AL108" s="79"/>
      <c r="AM108" s="79"/>
      <c r="AN108" s="79"/>
      <c r="BB108" s="77"/>
      <c r="BC108" s="293"/>
      <c r="BD108" s="293"/>
      <c r="BE108" s="293"/>
      <c r="BF108" s="292"/>
      <c r="BG108" s="292"/>
      <c r="BH108" s="292"/>
      <c r="BI108" s="292"/>
      <c r="BJ108" s="292"/>
      <c r="BK108" s="292"/>
      <c r="BL108" s="292"/>
      <c r="BM108" s="292"/>
      <c r="BN108" s="292"/>
    </row>
    <row r="109" spans="2:66" x14ac:dyDescent="0.35">
      <c r="B109" s="255"/>
      <c r="C109"/>
      <c r="D109" s="256"/>
      <c r="E109"/>
      <c r="F109" s="78"/>
      <c r="G109" s="78"/>
      <c r="H109" s="78"/>
      <c r="I109" s="78"/>
      <c r="J109" s="78"/>
      <c r="K109" s="78"/>
      <c r="L109" s="78"/>
      <c r="M109" s="78"/>
      <c r="N109" s="78"/>
      <c r="O109" s="78"/>
      <c r="P109" s="78"/>
      <c r="R109" s="78"/>
      <c r="S109" s="34"/>
      <c r="T109" s="34"/>
      <c r="U109" s="34"/>
      <c r="V109" s="34"/>
      <c r="W109" s="34"/>
      <c r="X109" s="34"/>
      <c r="Y109" s="50"/>
      <c r="Z109" s="50"/>
      <c r="AA109" s="50"/>
      <c r="AB109" s="50"/>
      <c r="AC109" s="131"/>
      <c r="AD109" s="79"/>
      <c r="AE109" s="79"/>
      <c r="AF109" s="79"/>
      <c r="AG109" s="79"/>
      <c r="AH109" s="79"/>
      <c r="AI109" s="79"/>
      <c r="AJ109" s="79"/>
      <c r="AK109" s="79"/>
      <c r="AL109" s="79"/>
      <c r="AM109" s="79"/>
      <c r="AN109" s="79"/>
      <c r="BC109" s="293"/>
      <c r="BD109" s="293"/>
      <c r="BE109" s="293"/>
      <c r="BF109" s="292"/>
      <c r="BG109" s="292"/>
      <c r="BH109" s="292"/>
      <c r="BI109" s="292"/>
      <c r="BJ109" s="292"/>
      <c r="BK109" s="292"/>
      <c r="BL109" s="292"/>
      <c r="BM109" s="292"/>
      <c r="BN109" s="292"/>
    </row>
    <row r="110" spans="2:66" x14ac:dyDescent="0.35">
      <c r="B110" s="299" t="s">
        <v>263</v>
      </c>
      <c r="C110" s="300"/>
      <c r="D110" s="301"/>
      <c r="E110" s="302"/>
      <c r="F110" s="303"/>
      <c r="G110" s="303"/>
      <c r="H110" s="303"/>
      <c r="I110" s="303"/>
      <c r="J110" s="303"/>
      <c r="K110" s="303"/>
      <c r="L110" s="303"/>
      <c r="M110" s="303"/>
      <c r="N110" s="303"/>
      <c r="O110" s="303"/>
      <c r="P110" s="303"/>
      <c r="Q110" s="304"/>
      <c r="R110" s="305"/>
      <c r="S110" s="306">
        <f>S93+S106</f>
        <v>0</v>
      </c>
      <c r="T110" s="306">
        <f>T93+T106</f>
        <v>0</v>
      </c>
      <c r="U110" s="306">
        <f>U93+U106</f>
        <v>0</v>
      </c>
      <c r="V110" s="306">
        <f>V93+V106</f>
        <v>0</v>
      </c>
      <c r="W110" s="306">
        <f>W93+W106</f>
        <v>0</v>
      </c>
      <c r="X110" s="306">
        <f>X93+X106</f>
        <v>0</v>
      </c>
      <c r="Y110" s="306">
        <f>Y93+Y106</f>
        <v>0</v>
      </c>
      <c r="Z110" s="306">
        <f>Z93+Z106</f>
        <v>0</v>
      </c>
      <c r="AA110" s="306">
        <f>AA93+AA106</f>
        <v>0</v>
      </c>
      <c r="AB110" s="306">
        <f>AB93+AB106</f>
        <v>0</v>
      </c>
      <c r="AC110" s="307">
        <f>SUM(S110:AB110)</f>
        <v>0</v>
      </c>
      <c r="AD110" s="79"/>
      <c r="AE110" s="79"/>
      <c r="AF110" s="79"/>
      <c r="AG110" s="79"/>
      <c r="AH110" s="79"/>
      <c r="AI110" s="79"/>
      <c r="AJ110" s="79"/>
      <c r="AK110" s="79"/>
      <c r="AL110" s="79"/>
      <c r="AM110" s="79"/>
      <c r="AN110" s="79"/>
      <c r="BB110" s="77"/>
      <c r="BC110" s="293"/>
      <c r="BD110" s="293"/>
      <c r="BE110" s="293"/>
      <c r="BF110" s="292"/>
      <c r="BG110" s="292"/>
      <c r="BH110" s="292"/>
      <c r="BI110" s="292"/>
      <c r="BJ110" s="292"/>
      <c r="BK110" s="292"/>
      <c r="BL110" s="292"/>
      <c r="BM110" s="292"/>
      <c r="BN110" s="292"/>
    </row>
    <row r="111" spans="2:66" x14ac:dyDescent="0.35">
      <c r="B111" s="15"/>
      <c r="C111"/>
      <c r="D111"/>
      <c r="E111"/>
      <c r="F111" s="78"/>
      <c r="G111" s="78"/>
      <c r="H111" s="78"/>
      <c r="I111" s="78"/>
      <c r="J111" s="78"/>
      <c r="K111" s="78"/>
      <c r="L111" s="78"/>
      <c r="M111" s="78"/>
      <c r="N111" s="78"/>
      <c r="O111" s="78"/>
      <c r="P111" s="78"/>
      <c r="R111" s="78"/>
      <c r="S111" s="34"/>
      <c r="T111" s="34"/>
      <c r="U111" s="34"/>
      <c r="V111" s="34"/>
      <c r="W111" s="34"/>
      <c r="X111" s="34"/>
      <c r="Y111" s="50"/>
      <c r="Z111" s="50"/>
      <c r="AA111" s="50"/>
      <c r="AB111" s="50"/>
      <c r="AC111" s="50"/>
      <c r="AD111" s="79"/>
      <c r="AE111" s="79"/>
      <c r="AF111" s="79"/>
      <c r="AG111" s="79"/>
      <c r="AH111" s="79"/>
      <c r="AI111" s="79"/>
      <c r="AJ111" s="79"/>
      <c r="AK111" s="79"/>
      <c r="AL111" s="79"/>
      <c r="AM111" s="79"/>
      <c r="AN111" s="79"/>
    </row>
    <row r="112" spans="2:66" x14ac:dyDescent="0.35">
      <c r="B112" s="78"/>
      <c r="C112" s="79"/>
      <c r="D112" s="79"/>
      <c r="E112" s="79"/>
      <c r="F112" s="78"/>
      <c r="G112" s="78"/>
      <c r="H112" s="78"/>
      <c r="I112" s="78"/>
      <c r="J112" s="78"/>
      <c r="K112" s="78"/>
      <c r="L112" s="78"/>
      <c r="M112" s="78"/>
      <c r="N112" s="78"/>
      <c r="O112" s="78"/>
      <c r="P112" s="78"/>
      <c r="R112" s="78"/>
      <c r="S112" s="50"/>
      <c r="T112" s="50"/>
      <c r="U112" s="50"/>
      <c r="V112" s="50"/>
      <c r="W112" s="50"/>
      <c r="X112" s="50"/>
      <c r="Y112" s="50"/>
      <c r="Z112" s="50"/>
      <c r="AA112" s="50"/>
      <c r="AB112" s="50"/>
      <c r="AC112" s="50"/>
      <c r="AD112" s="79"/>
      <c r="AE112" s="79"/>
      <c r="AF112" s="79"/>
      <c r="AG112" s="79"/>
      <c r="AH112" s="79"/>
      <c r="AI112" s="79"/>
      <c r="AJ112" s="79"/>
      <c r="AK112" s="79"/>
      <c r="AL112" s="79"/>
      <c r="AM112" s="79"/>
      <c r="AN112" s="79"/>
    </row>
    <row r="113" spans="2:66" ht="15.5" x14ac:dyDescent="0.35">
      <c r="B113" s="49" t="s">
        <v>4266</v>
      </c>
      <c r="C113" s="13"/>
      <c r="D113" s="13"/>
      <c r="E113" s="13"/>
      <c r="S113" s="13"/>
      <c r="BC113" s="292"/>
      <c r="BD113" s="292"/>
      <c r="BE113" s="292"/>
      <c r="BF113" s="292"/>
      <c r="BG113" s="292"/>
      <c r="BH113" s="292"/>
      <c r="BI113" s="292"/>
      <c r="BJ113" s="292"/>
      <c r="BK113" s="292"/>
      <c r="BL113" s="292"/>
      <c r="BM113" s="292"/>
      <c r="BN113" s="292"/>
    </row>
    <row r="114" spans="2:66" x14ac:dyDescent="0.35">
      <c r="B114" s="13"/>
      <c r="C114" s="13"/>
      <c r="D114" s="13"/>
      <c r="E114" s="13"/>
      <c r="P114" s="75"/>
      <c r="R114" s="65"/>
      <c r="S114" s="21" t="s">
        <v>211</v>
      </c>
      <c r="T114" s="21" t="s">
        <v>212</v>
      </c>
      <c r="U114" s="21" t="s">
        <v>213</v>
      </c>
      <c r="V114" s="21" t="s">
        <v>214</v>
      </c>
      <c r="W114" s="21" t="s">
        <v>215</v>
      </c>
      <c r="X114" s="21" t="s">
        <v>216</v>
      </c>
      <c r="Y114" s="21" t="s">
        <v>206</v>
      </c>
      <c r="Z114" s="21" t="s">
        <v>207</v>
      </c>
      <c r="AA114" s="21" t="s">
        <v>208</v>
      </c>
      <c r="AB114" s="21" t="s">
        <v>209</v>
      </c>
      <c r="AC114" s="21" t="s">
        <v>229</v>
      </c>
      <c r="AD114" s="13"/>
      <c r="AE114" s="13"/>
      <c r="AF114" s="13"/>
      <c r="AG114" s="13"/>
      <c r="AH114" s="13"/>
      <c r="AI114" s="13"/>
      <c r="AJ114" s="13"/>
      <c r="AK114" s="13"/>
      <c r="AL114" s="13"/>
      <c r="AM114" s="13"/>
      <c r="AN114" s="13"/>
      <c r="BC114" s="292"/>
      <c r="BD114" s="292"/>
      <c r="BE114" s="292"/>
      <c r="BF114" s="292"/>
      <c r="BG114" s="292"/>
      <c r="BH114" s="292"/>
      <c r="BI114" s="292"/>
      <c r="BJ114" s="292"/>
      <c r="BK114" s="292"/>
      <c r="BL114" s="292"/>
      <c r="BM114" s="292"/>
      <c r="BN114" s="292"/>
    </row>
    <row r="115" spans="2:66" x14ac:dyDescent="0.35">
      <c r="B115" s="355" t="s">
        <v>264</v>
      </c>
      <c r="C115" s="354"/>
      <c r="D115" s="368"/>
      <c r="E115"/>
      <c r="R115" s="251"/>
      <c r="S115" s="321">
        <f t="shared" ref="S115:AB115" si="99">S110</f>
        <v>0</v>
      </c>
      <c r="T115" s="321">
        <f t="shared" si="99"/>
        <v>0</v>
      </c>
      <c r="U115" s="321">
        <f t="shared" si="99"/>
        <v>0</v>
      </c>
      <c r="V115" s="321">
        <f t="shared" si="99"/>
        <v>0</v>
      </c>
      <c r="W115" s="321">
        <f t="shared" si="99"/>
        <v>0</v>
      </c>
      <c r="X115" s="321">
        <f t="shared" si="99"/>
        <v>0</v>
      </c>
      <c r="Y115" s="321">
        <f t="shared" si="99"/>
        <v>0</v>
      </c>
      <c r="Z115" s="321">
        <f t="shared" si="99"/>
        <v>0</v>
      </c>
      <c r="AA115" s="321">
        <f t="shared" si="99"/>
        <v>0</v>
      </c>
      <c r="AB115" s="321">
        <f t="shared" si="99"/>
        <v>0</v>
      </c>
      <c r="AC115" s="131">
        <f>SUM(S115:AB115)</f>
        <v>0</v>
      </c>
      <c r="AD115" s="360"/>
      <c r="AE115" s="360"/>
      <c r="AF115" s="360"/>
      <c r="AG115" s="360"/>
      <c r="AH115" s="360"/>
      <c r="AI115" s="360"/>
      <c r="AJ115" s="360"/>
      <c r="AK115" s="360"/>
      <c r="AL115" s="360"/>
      <c r="AM115" s="360"/>
      <c r="AN115" s="360"/>
      <c r="BC115" s="293"/>
      <c r="BD115" s="292"/>
      <c r="BE115" s="292"/>
      <c r="BF115" s="292"/>
      <c r="BG115" s="292"/>
      <c r="BH115" s="292"/>
      <c r="BI115" s="292"/>
      <c r="BJ115" s="292"/>
      <c r="BK115" s="292"/>
      <c r="BL115" s="292"/>
      <c r="BM115" s="292"/>
      <c r="BN115" s="292"/>
    </row>
    <row r="116" spans="2:66" ht="15" thickBot="1" x14ac:dyDescent="0.4">
      <c r="B116" s="373" t="s">
        <v>266</v>
      </c>
      <c r="C116" s="374"/>
      <c r="D116" s="348" t="s">
        <v>265</v>
      </c>
      <c r="E116"/>
      <c r="R116" s="80">
        <f>VLOOKUP($D$116,Samfinansieringsprocent!$A$1:$B$3,2,FALSE)*(R72+R67+R79)</f>
        <v>0</v>
      </c>
      <c r="S116" s="80">
        <f>VLOOKUP($D$116,Samfinansieringsprocent!$A$1:$B$3,2,FALSE)*(S72+S67+S79)</f>
        <v>0</v>
      </c>
      <c r="T116" s="80">
        <f>VLOOKUP($D$116,Samfinansieringsprocent!$A$1:$B$3,2,FALSE)*(T72+T67+T79)</f>
        <v>0</v>
      </c>
      <c r="U116" s="80">
        <f>VLOOKUP($D$116,Samfinansieringsprocent!$A$1:$B$3,2,FALSE)*(U72+U67+U79)</f>
        <v>0</v>
      </c>
      <c r="V116" s="80">
        <f>VLOOKUP($D$116,Samfinansieringsprocent!$A$1:$B$3,2,FALSE)*(V72+V67+V79)</f>
        <v>0</v>
      </c>
      <c r="W116" s="80">
        <f>VLOOKUP($D$116,Samfinansieringsprocent!$A$1:$B$3,2,FALSE)*(W72+W67+W79)</f>
        <v>0</v>
      </c>
      <c r="X116" s="80">
        <f>VLOOKUP($D$116,Samfinansieringsprocent!$A$1:$B$3,2,FALSE)*(X72+X67+X79)</f>
        <v>0</v>
      </c>
      <c r="Y116" s="80">
        <f>VLOOKUP($D$116,Samfinansieringsprocent!$A$1:$B$3,2,FALSE)*(Y72+Y67+Y79)</f>
        <v>0</v>
      </c>
      <c r="Z116" s="80">
        <f>VLOOKUP($D$116,Samfinansieringsprocent!$A$1:$B$3,2,FALSE)*(Z72+Z67+Z79)</f>
        <v>0</v>
      </c>
      <c r="AA116" s="80">
        <f>VLOOKUP($D$116,Samfinansieringsprocent!$A$1:$B$3,2,FALSE)*(AA72+AA67+AA79)</f>
        <v>0</v>
      </c>
      <c r="AB116" s="80">
        <f>VLOOKUP($D$116,Samfinansieringsprocent!$A$1:$B$3,2,FALSE)*(AB72+AB67+AB79)</f>
        <v>0</v>
      </c>
      <c r="AC116" s="262">
        <f>SUM(S116:AB116)</f>
        <v>0</v>
      </c>
      <c r="AD116" s="79"/>
      <c r="AE116" s="79"/>
      <c r="AF116" s="79"/>
      <c r="AG116" s="79"/>
      <c r="AH116" s="79"/>
      <c r="AI116" s="79"/>
      <c r="AJ116" s="79"/>
      <c r="AK116" s="79"/>
      <c r="AL116" s="79"/>
      <c r="AM116" s="79"/>
      <c r="AN116" s="79"/>
      <c r="BC116" s="293"/>
      <c r="BD116" s="292"/>
      <c r="BE116" s="292"/>
      <c r="BF116" s="292"/>
      <c r="BG116" s="292"/>
      <c r="BH116" s="292"/>
      <c r="BI116" s="292"/>
      <c r="BJ116" s="292"/>
      <c r="BK116" s="292"/>
      <c r="BL116" s="292"/>
      <c r="BM116" s="292"/>
      <c r="BN116" s="292"/>
    </row>
    <row r="117" spans="2:66" ht="15" thickBot="1" x14ac:dyDescent="0.4">
      <c r="B117" s="369" t="s">
        <v>267</v>
      </c>
      <c r="C117" s="370"/>
      <c r="D117" s="371"/>
      <c r="E117" s="248"/>
      <c r="R117" s="252"/>
      <c r="S117" s="128">
        <f>S115+S116-S108</f>
        <v>0</v>
      </c>
      <c r="T117" s="128">
        <f t="shared" ref="T117:AB117" si="100">T115+T116-T108</f>
        <v>0</v>
      </c>
      <c r="U117" s="128">
        <f t="shared" si="100"/>
        <v>0</v>
      </c>
      <c r="V117" s="128">
        <f t="shared" si="100"/>
        <v>0</v>
      </c>
      <c r="W117" s="128">
        <f t="shared" si="100"/>
        <v>0</v>
      </c>
      <c r="X117" s="128">
        <f t="shared" si="100"/>
        <v>0</v>
      </c>
      <c r="Y117" s="128">
        <f t="shared" si="100"/>
        <v>0</v>
      </c>
      <c r="Z117" s="128">
        <f t="shared" si="100"/>
        <v>0</v>
      </c>
      <c r="AA117" s="128">
        <f t="shared" si="100"/>
        <v>0</v>
      </c>
      <c r="AB117" s="128">
        <f t="shared" si="100"/>
        <v>0</v>
      </c>
      <c r="AC117" s="129">
        <f>SUM(S117:AB117)</f>
        <v>0</v>
      </c>
      <c r="AD117" s="372"/>
      <c r="AE117" s="372"/>
      <c r="AF117" s="372"/>
      <c r="AG117" s="372"/>
      <c r="AH117" s="372"/>
      <c r="AI117" s="372"/>
      <c r="AJ117" s="372"/>
      <c r="AK117" s="372"/>
      <c r="AL117" s="372"/>
      <c r="AM117" s="372"/>
      <c r="AN117" s="372"/>
      <c r="BB117" s="77"/>
      <c r="BC117" s="293"/>
      <c r="BD117" s="292"/>
      <c r="BE117" s="292"/>
      <c r="BF117" s="292"/>
      <c r="BG117" s="292"/>
      <c r="BH117" s="292"/>
      <c r="BI117" s="292"/>
      <c r="BJ117" s="292"/>
      <c r="BK117" s="292"/>
      <c r="BL117" s="292"/>
      <c r="BM117" s="292"/>
      <c r="BN117" s="292"/>
    </row>
    <row r="118" spans="2:66" x14ac:dyDescent="0.35">
      <c r="B118" s="78"/>
      <c r="C118" s="79"/>
      <c r="D118" s="79"/>
      <c r="E118" s="79"/>
      <c r="F118" s="78"/>
      <c r="G118" s="78"/>
      <c r="H118" s="78"/>
      <c r="I118" s="78"/>
      <c r="J118" s="78"/>
      <c r="K118" s="78"/>
      <c r="L118" s="78"/>
      <c r="M118" s="78"/>
      <c r="N118" s="78"/>
      <c r="O118" s="78"/>
      <c r="P118" s="78"/>
      <c r="Q118" s="78"/>
      <c r="R118" s="78"/>
      <c r="S118" s="50"/>
      <c r="T118" s="50"/>
      <c r="U118" s="50"/>
      <c r="V118" s="50"/>
      <c r="W118" s="50"/>
      <c r="X118" s="50"/>
      <c r="Y118" s="50"/>
      <c r="Z118" s="50"/>
      <c r="AA118" s="50"/>
      <c r="AB118" s="50"/>
      <c r="AC118" s="50"/>
      <c r="AD118" s="79"/>
      <c r="AE118" s="79"/>
      <c r="AF118" s="79"/>
      <c r="AG118" s="79"/>
      <c r="AH118" s="79"/>
      <c r="AI118" s="79"/>
      <c r="AJ118" s="79"/>
      <c r="AK118" s="79"/>
      <c r="AL118" s="79"/>
      <c r="AM118" s="79"/>
      <c r="AN118" s="79"/>
      <c r="AO118" s="334"/>
    </row>
    <row r="119" spans="2:66" x14ac:dyDescent="0.35">
      <c r="B119" s="78"/>
      <c r="C119" s="79"/>
      <c r="D119" s="79"/>
      <c r="E119" s="79"/>
      <c r="F119" s="78"/>
      <c r="G119" s="78"/>
      <c r="H119" s="78"/>
      <c r="I119" s="78"/>
      <c r="J119" s="78"/>
      <c r="K119" s="78"/>
      <c r="L119" s="78"/>
      <c r="M119" s="78"/>
      <c r="N119" s="78"/>
      <c r="O119" s="78"/>
      <c r="P119" s="78"/>
      <c r="Q119" s="78"/>
      <c r="R119" s="78"/>
      <c r="S119" s="50"/>
      <c r="T119" s="50"/>
      <c r="U119" s="50"/>
      <c r="V119" s="50"/>
      <c r="W119" s="50"/>
      <c r="X119" s="50"/>
      <c r="Y119" s="50"/>
      <c r="Z119" s="50"/>
      <c r="AA119" s="50"/>
      <c r="AB119" s="50"/>
      <c r="AC119" s="50"/>
      <c r="AD119" s="79"/>
      <c r="AE119" s="79"/>
      <c r="AF119" s="79"/>
      <c r="AG119" s="79"/>
      <c r="AH119" s="79"/>
      <c r="AI119" s="79"/>
      <c r="AJ119" s="79"/>
      <c r="AK119" s="79"/>
      <c r="AL119" s="79"/>
      <c r="AM119" s="79"/>
      <c r="AN119" s="79"/>
      <c r="AO119" s="335"/>
    </row>
    <row r="120" spans="2:66" ht="16.5" x14ac:dyDescent="0.45">
      <c r="B120" s="336" t="s">
        <v>268</v>
      </c>
    </row>
    <row r="121" spans="2:66" x14ac:dyDescent="0.35">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7"/>
    </row>
    <row r="122" spans="2:66" x14ac:dyDescent="0.35">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7"/>
    </row>
    <row r="123" spans="2:66" x14ac:dyDescent="0.35">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7"/>
    </row>
    <row r="124" spans="2:66" x14ac:dyDescent="0.35">
      <c r="B124" s="269"/>
      <c r="C124" s="269"/>
      <c r="D124" s="269"/>
      <c r="E124" s="269"/>
      <c r="F124" s="269"/>
      <c r="G124" s="269"/>
      <c r="H124" s="269"/>
      <c r="I124" s="269"/>
      <c r="J124" s="269"/>
      <c r="K124" s="269"/>
      <c r="L124" s="269"/>
      <c r="M124" s="269"/>
      <c r="N124" s="269"/>
      <c r="O124" s="269"/>
      <c r="P124" s="269"/>
      <c r="Q124" s="269"/>
      <c r="R124" s="269"/>
      <c r="S124" s="331"/>
      <c r="T124" s="269"/>
      <c r="U124" s="269"/>
      <c r="V124" s="269"/>
      <c r="W124" s="269"/>
      <c r="X124" s="269"/>
      <c r="Y124" s="269"/>
      <c r="Z124" s="269"/>
      <c r="AA124" s="269"/>
      <c r="AB124" s="269"/>
      <c r="AC124" s="267"/>
    </row>
    <row r="125" spans="2:66" x14ac:dyDescent="0.35">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7"/>
    </row>
    <row r="126" spans="2:66" x14ac:dyDescent="0.35">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7"/>
    </row>
    <row r="127" spans="2:66" x14ac:dyDescent="0.35">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7"/>
    </row>
    <row r="128" spans="2:66" hidden="1" x14ac:dyDescent="0.35">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7"/>
    </row>
    <row r="129" spans="2:29" ht="16.5" hidden="1" x14ac:dyDescent="0.35">
      <c r="B129" s="271" t="s">
        <v>269</v>
      </c>
      <c r="C129" s="272"/>
      <c r="D129" s="272"/>
      <c r="E129" s="272"/>
      <c r="F129" s="269"/>
      <c r="G129" s="269"/>
      <c r="H129" s="269"/>
      <c r="I129" s="269"/>
      <c r="J129" s="269"/>
      <c r="K129" s="269"/>
      <c r="L129" s="269"/>
      <c r="M129" s="269"/>
      <c r="N129" s="269"/>
      <c r="O129" s="269"/>
      <c r="P129" s="269"/>
      <c r="Q129" s="269"/>
      <c r="R129" s="269"/>
      <c r="S129" s="269"/>
      <c r="T129" s="269"/>
      <c r="U129" s="269"/>
      <c r="V129" s="269"/>
      <c r="W129" s="273"/>
      <c r="X129" s="273"/>
      <c r="Y129" s="269"/>
      <c r="Z129" s="269"/>
      <c r="AA129" s="269"/>
      <c r="AB129" s="269"/>
      <c r="AC129" s="267"/>
    </row>
    <row r="130" spans="2:29" hidden="1" x14ac:dyDescent="0.35">
      <c r="B130" s="274" t="s">
        <v>270</v>
      </c>
      <c r="C130" s="274"/>
      <c r="D130" s="274"/>
      <c r="E130" s="274"/>
      <c r="F130" s="269"/>
      <c r="G130" s="269"/>
      <c r="H130" s="269"/>
      <c r="I130" s="269"/>
      <c r="J130" s="269"/>
      <c r="K130" s="269"/>
      <c r="L130" s="269"/>
      <c r="M130" s="269"/>
      <c r="N130" s="269"/>
      <c r="O130" s="269"/>
      <c r="P130" s="269"/>
      <c r="Q130" s="269"/>
      <c r="R130" s="269"/>
      <c r="S130" s="269"/>
      <c r="T130" s="269"/>
      <c r="U130" s="269"/>
      <c r="V130" s="269"/>
      <c r="W130" s="273"/>
      <c r="X130" s="273"/>
      <c r="Y130" s="269"/>
      <c r="Z130" s="269"/>
      <c r="AA130" s="269"/>
      <c r="AB130" s="269"/>
      <c r="AC130" s="267"/>
    </row>
    <row r="131" spans="2:29" hidden="1" x14ac:dyDescent="0.35">
      <c r="B131" s="273"/>
      <c r="C131" s="273"/>
      <c r="D131" s="273"/>
      <c r="E131" s="273"/>
      <c r="F131" s="269"/>
      <c r="G131" s="269"/>
      <c r="H131" s="269"/>
      <c r="I131" s="269"/>
      <c r="J131" s="269"/>
      <c r="K131" s="269"/>
      <c r="L131" s="269"/>
      <c r="M131" s="269"/>
      <c r="N131" s="269"/>
      <c r="O131" s="269"/>
      <c r="P131" s="269"/>
      <c r="Q131" s="269"/>
      <c r="R131" s="269"/>
      <c r="S131" s="269"/>
      <c r="T131" s="269"/>
      <c r="U131" s="269"/>
      <c r="V131" s="269"/>
      <c r="W131" s="273"/>
      <c r="X131" s="273"/>
      <c r="Y131" s="269"/>
      <c r="Z131" s="269"/>
      <c r="AA131" s="269"/>
      <c r="AB131" s="269"/>
      <c r="AC131" s="267"/>
    </row>
    <row r="132" spans="2:29" hidden="1" x14ac:dyDescent="0.35">
      <c r="B132" s="273"/>
      <c r="C132" s="273"/>
      <c r="D132" s="273"/>
      <c r="E132" s="273"/>
      <c r="F132" s="269"/>
      <c r="G132" s="269"/>
      <c r="H132" s="269"/>
      <c r="I132" s="269"/>
      <c r="J132" s="269"/>
      <c r="K132" s="269"/>
      <c r="L132" s="269"/>
      <c r="M132" s="269"/>
      <c r="N132" s="269"/>
      <c r="O132" s="269"/>
      <c r="P132" s="269"/>
      <c r="Q132" s="269"/>
      <c r="R132" s="269"/>
      <c r="S132" s="269"/>
      <c r="T132" s="269"/>
      <c r="U132" s="269"/>
      <c r="V132" s="269"/>
      <c r="W132" s="273"/>
      <c r="X132" s="273"/>
      <c r="Y132" s="269"/>
      <c r="Z132" s="269"/>
      <c r="AA132" s="269"/>
      <c r="AB132" s="269"/>
      <c r="AC132" s="267"/>
    </row>
    <row r="133" spans="2:29" hidden="1" x14ac:dyDescent="0.35">
      <c r="B133" s="273"/>
      <c r="C133" s="273"/>
      <c r="D133" s="273"/>
      <c r="E133" s="273"/>
      <c r="F133" s="269"/>
      <c r="G133" s="269"/>
      <c r="H133" s="269"/>
      <c r="I133" s="269"/>
      <c r="J133" s="269"/>
      <c r="K133" s="269"/>
      <c r="L133" s="269"/>
      <c r="M133" s="269"/>
      <c r="N133" s="269"/>
      <c r="O133" s="269"/>
      <c r="P133" s="269"/>
      <c r="Q133" s="269"/>
      <c r="R133" s="269"/>
      <c r="S133" s="269"/>
      <c r="T133" s="269"/>
      <c r="U133" s="269"/>
      <c r="V133" s="269"/>
      <c r="W133" s="273"/>
      <c r="X133" s="273"/>
      <c r="Y133" s="269"/>
      <c r="Z133" s="269"/>
      <c r="AA133" s="269"/>
      <c r="AB133" s="269"/>
      <c r="AC133" s="267"/>
    </row>
    <row r="134" spans="2:29" hidden="1" x14ac:dyDescent="0.35">
      <c r="B134" s="275" t="s">
        <v>271</v>
      </c>
      <c r="C134" s="276" t="e">
        <f>#REF!</f>
        <v>#REF!</v>
      </c>
      <c r="D134" s="274"/>
      <c r="E134" s="274"/>
      <c r="F134" s="269"/>
      <c r="G134" s="269"/>
      <c r="H134" s="269"/>
      <c r="I134" s="269"/>
      <c r="J134" s="269"/>
      <c r="K134" s="269"/>
      <c r="L134" s="269"/>
      <c r="M134" s="269"/>
      <c r="N134" s="269"/>
      <c r="O134" s="269"/>
      <c r="P134" s="269"/>
      <c r="Q134" s="269"/>
      <c r="R134" s="269"/>
      <c r="S134" s="269"/>
      <c r="T134" s="269"/>
      <c r="U134" s="269"/>
      <c r="V134" s="269"/>
      <c r="W134" s="273"/>
      <c r="X134" s="273"/>
      <c r="Y134" s="269"/>
      <c r="Z134" s="269"/>
      <c r="AA134" s="269"/>
      <c r="AB134" s="269"/>
      <c r="AC134" s="267"/>
    </row>
    <row r="135" spans="2:29" hidden="1" x14ac:dyDescent="0.35">
      <c r="B135" s="273"/>
      <c r="C135" s="273"/>
      <c r="D135" s="273"/>
      <c r="E135" s="273"/>
      <c r="F135" s="269"/>
      <c r="G135" s="269"/>
      <c r="H135" s="269"/>
      <c r="I135" s="269"/>
      <c r="J135" s="269"/>
      <c r="K135" s="269"/>
      <c r="L135" s="269"/>
      <c r="M135" s="269"/>
      <c r="N135" s="269"/>
      <c r="O135" s="269"/>
      <c r="P135" s="269"/>
      <c r="Q135" s="269"/>
      <c r="R135" s="269"/>
      <c r="S135" s="269"/>
      <c r="T135" s="269"/>
      <c r="U135" s="269"/>
      <c r="V135" s="269"/>
      <c r="W135" s="273"/>
      <c r="X135" s="273"/>
      <c r="Y135" s="269"/>
      <c r="Z135" s="269"/>
      <c r="AA135" s="269"/>
      <c r="AB135" s="269"/>
      <c r="AC135" s="267"/>
    </row>
    <row r="136" spans="2:29" x14ac:dyDescent="0.35">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7"/>
    </row>
    <row r="137" spans="2:29" x14ac:dyDescent="0.3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7"/>
    </row>
    <row r="138" spans="2:29" x14ac:dyDescent="0.3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7"/>
    </row>
    <row r="139" spans="2:29" x14ac:dyDescent="0.3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7"/>
    </row>
    <row r="140" spans="2:29" x14ac:dyDescent="0.3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7"/>
    </row>
    <row r="141" spans="2:29" x14ac:dyDescent="0.3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7"/>
    </row>
    <row r="142" spans="2:29" x14ac:dyDescent="0.3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7"/>
    </row>
    <row r="143" spans="2:29" x14ac:dyDescent="0.3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7"/>
    </row>
    <row r="144" spans="2:29" x14ac:dyDescent="0.3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7"/>
    </row>
  </sheetData>
  <sheetProtection formatCells="0" formatColumns="0" formatRows="0" selectLockedCells="1"/>
  <mergeCells count="64">
    <mergeCell ref="AD46:AO46"/>
    <mergeCell ref="AP46:BA46"/>
    <mergeCell ref="C35:D35"/>
    <mergeCell ref="B67:C67"/>
    <mergeCell ref="C37:D37"/>
    <mergeCell ref="C38:D38"/>
    <mergeCell ref="C39:D39"/>
    <mergeCell ref="B72:C72"/>
    <mergeCell ref="C36:D36"/>
    <mergeCell ref="B73:C73"/>
    <mergeCell ref="B74:C74"/>
    <mergeCell ref="B75:C75"/>
    <mergeCell ref="C40:D40"/>
    <mergeCell ref="C41:D41"/>
    <mergeCell ref="C42:D42"/>
    <mergeCell ref="B71:C71"/>
    <mergeCell ref="B68:C68"/>
    <mergeCell ref="AD95:AN95"/>
    <mergeCell ref="AD72:AN72"/>
    <mergeCell ref="AD94:AN94"/>
    <mergeCell ref="AD77:AN77"/>
    <mergeCell ref="B78:C78"/>
    <mergeCell ref="B79:C79"/>
    <mergeCell ref="B80:C80"/>
    <mergeCell ref="B81:C81"/>
    <mergeCell ref="B87:D87"/>
    <mergeCell ref="AD87:AN87"/>
    <mergeCell ref="B83:D83"/>
    <mergeCell ref="AD83:AN83"/>
    <mergeCell ref="B84:D84"/>
    <mergeCell ref="AD84:AN84"/>
    <mergeCell ref="B85:D85"/>
    <mergeCell ref="AD85:AN85"/>
    <mergeCell ref="C23:D23"/>
    <mergeCell ref="C24:D24"/>
    <mergeCell ref="C25:D25"/>
    <mergeCell ref="C26:D26"/>
    <mergeCell ref="B94:D94"/>
    <mergeCell ref="C27:D27"/>
    <mergeCell ref="C31:D31"/>
    <mergeCell ref="C32:D32"/>
    <mergeCell ref="C33:D33"/>
    <mergeCell ref="C34:D34"/>
    <mergeCell ref="B69:C69"/>
    <mergeCell ref="B92:D92"/>
    <mergeCell ref="B86:D86"/>
    <mergeCell ref="B70:C70"/>
    <mergeCell ref="B76:C76"/>
    <mergeCell ref="B77:C77"/>
    <mergeCell ref="B117:D117"/>
    <mergeCell ref="B115:D115"/>
    <mergeCell ref="AD115:AN115"/>
    <mergeCell ref="B116:C116"/>
    <mergeCell ref="B82:D82"/>
    <mergeCell ref="AD82:AN82"/>
    <mergeCell ref="B107:D107"/>
    <mergeCell ref="B108:D108"/>
    <mergeCell ref="B97:D97"/>
    <mergeCell ref="B96:D96"/>
    <mergeCell ref="AD96:AN96"/>
    <mergeCell ref="AD117:AN117"/>
    <mergeCell ref="AD86:AN86"/>
    <mergeCell ref="AD89:AN89"/>
    <mergeCell ref="B95:D95"/>
  </mergeCells>
  <phoneticPr fontId="79" type="noConversion"/>
  <dataValidations count="1">
    <dataValidation type="list" allowBlank="1" showInputMessage="1" showErrorMessage="1" sqref="C32" xr:uid="{27E26E13-D85E-475C-B06D-0622FFBA9232}">
      <formula1>vh_name</formula1>
    </dataValidation>
  </dataValidations>
  <pageMargins left="0.7" right="0.7" top="0.75" bottom="0.75" header="0.3" footer="0.3"/>
  <pageSetup paperSize="9" scale="76" fitToHeight="0" orientation="landscape" r:id="rId1"/>
  <rowBreaks count="2" manualBreakCount="2">
    <brk id="64" max="16383" man="1"/>
    <brk id="119"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4C352C4-C460-4CFB-A050-4887F51B7307}">
          <x14:formula1>
            <xm:f>Avskrivningstid!$A$2:$A$5</xm:f>
          </x14:formula1>
          <xm:sqref>D89:D91</xm:sqref>
        </x14:dataValidation>
        <x14:dataValidation type="list" allowBlank="1" showInputMessage="1" showErrorMessage="1" xr:uid="{8B58A8F2-64D7-4BB2-A03A-795D4BDF08BD}">
          <x14:formula1>
            <xm:f>Doktorandstege!$A$1:$A$5</xm:f>
          </x14:formula1>
          <xm:sqref>C56:C63</xm:sqref>
        </x14:dataValidation>
        <x14:dataValidation type="list" allowBlank="1" showInputMessage="1" promptTitle="Samfinansieringsprocent" prompt="Välj samfinansieringsprocent" xr:uid="{DF04C7B0-180B-44DB-BF71-EDAA90EFB424}">
          <x14:formula1>
            <xm:f>Samfinansieringsprocent!$A$1:$A$3</xm:f>
          </x14:formula1>
          <xm:sqref>D116</xm:sqref>
        </x14:dataValidation>
        <x14:dataValidation type="list" allowBlank="1" showInputMessage="1" showErrorMessage="1" xr:uid="{2C004E7C-DEBD-4CD2-BD27-BCD2209F5BC6}">
          <x14:formula1>
            <xm:f>org!$B$5:$B$14</xm:f>
          </x14:formula1>
          <xm:sqref>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 workbookViewId="0">
      <selection activeCell="K59" sqref="K59"/>
    </sheetView>
  </sheetViews>
  <sheetFormatPr defaultColWidth="9.1796875" defaultRowHeight="10.5" x14ac:dyDescent="0.25"/>
  <cols>
    <col min="1" max="1" width="26.453125" style="136" hidden="1" customWidth="1"/>
    <col min="2" max="4" width="7.54296875" style="136" hidden="1" customWidth="1"/>
    <col min="5" max="5" width="8.453125" style="136" hidden="1" customWidth="1"/>
    <col min="6" max="6" width="5.54296875" style="136" hidden="1" customWidth="1"/>
    <col min="7" max="9" width="9.1796875" style="136" hidden="1" customWidth="1"/>
    <col min="10" max="10" width="2.54296875" style="137" customWidth="1"/>
    <col min="11" max="11" width="8.54296875" style="136" customWidth="1"/>
    <col min="12" max="12" width="33.1796875" style="136" customWidth="1"/>
    <col min="13" max="13" width="18.81640625" style="136" hidden="1" customWidth="1"/>
    <col min="14" max="14" width="15.81640625" style="136" hidden="1" customWidth="1"/>
    <col min="15" max="15" width="10.1796875" style="136" customWidth="1"/>
    <col min="16" max="16" width="15.81640625" style="136" hidden="1" customWidth="1"/>
    <col min="17" max="17" width="13.453125" style="136" customWidth="1"/>
    <col min="18" max="18" width="4" style="136" customWidth="1"/>
    <col min="19" max="19" width="13.1796875" style="136" hidden="1" customWidth="1"/>
    <col min="20" max="20" width="10.54296875" style="138" customWidth="1"/>
    <col min="21" max="21" width="2.54296875" style="138" customWidth="1"/>
    <col min="22" max="22" width="90.81640625" style="139" customWidth="1"/>
    <col min="23" max="23" width="9.1796875" style="136" customWidth="1"/>
    <col min="24" max="28" width="9.1796875" style="136" hidden="1" customWidth="1"/>
    <col min="29" max="30" width="9.1796875" style="136" customWidth="1"/>
    <col min="31" max="16384" width="9.1796875" style="136"/>
  </cols>
  <sheetData>
    <row r="1" spans="1:16" hidden="1" x14ac:dyDescent="0.25">
      <c r="A1" s="136" t="s">
        <v>26</v>
      </c>
    </row>
    <row r="2" spans="1:16" hidden="1" x14ac:dyDescent="0.25">
      <c r="A2" s="136" t="s">
        <v>27</v>
      </c>
    </row>
    <row r="3" spans="1:16" hidden="1" x14ac:dyDescent="0.25">
      <c r="A3" s="136" t="s">
        <v>26</v>
      </c>
    </row>
    <row r="4" spans="1:16" hidden="1" x14ac:dyDescent="0.25">
      <c r="A4" s="136" t="s">
        <v>26</v>
      </c>
    </row>
    <row r="5" spans="1:16" ht="14.5" hidden="1" x14ac:dyDescent="0.35">
      <c r="A5" s="140"/>
    </row>
    <row r="6" spans="1:16" ht="14.5" hidden="1" x14ac:dyDescent="0.35">
      <c r="A6" s="140" t="s">
        <v>28</v>
      </c>
      <c r="C6" s="136" t="s">
        <v>29</v>
      </c>
    </row>
    <row r="7" spans="1:16" x14ac:dyDescent="0.25">
      <c r="A7" s="136" t="s">
        <v>30</v>
      </c>
      <c r="B7" s="136" t="s">
        <v>31</v>
      </c>
      <c r="C7" s="136" t="s">
        <v>32</v>
      </c>
    </row>
    <row r="8" spans="1:16" hidden="1" x14ac:dyDescent="0.25">
      <c r="A8" s="139" t="s">
        <v>26</v>
      </c>
      <c r="B8" s="139"/>
      <c r="C8" s="139"/>
      <c r="D8" s="139"/>
      <c r="E8" s="139"/>
    </row>
    <row r="9" spans="1:16" hidden="1" x14ac:dyDescent="0.25">
      <c r="A9" s="136" t="s">
        <v>33</v>
      </c>
      <c r="I9" s="141"/>
      <c r="J9" s="142"/>
      <c r="K9" s="141"/>
      <c r="N9" s="143"/>
      <c r="O9" s="143"/>
      <c r="P9" s="143"/>
    </row>
    <row r="10" spans="1:16" hidden="1" x14ac:dyDescent="0.25">
      <c r="A10" s="136" t="s">
        <v>34</v>
      </c>
      <c r="I10" s="141"/>
      <c r="J10" s="142"/>
      <c r="K10" s="141"/>
      <c r="N10" s="143"/>
      <c r="O10" s="143"/>
      <c r="P10" s="143"/>
    </row>
    <row r="11" spans="1:16" hidden="1" x14ac:dyDescent="0.25">
      <c r="A11" s="136" t="s">
        <v>35</v>
      </c>
      <c r="I11" s="141"/>
      <c r="J11" s="142"/>
      <c r="K11" s="141"/>
      <c r="N11" s="143"/>
      <c r="O11" s="143"/>
      <c r="P11" s="143"/>
    </row>
    <row r="12" spans="1:16" hidden="1" x14ac:dyDescent="0.25">
      <c r="A12" s="136" t="s">
        <v>36</v>
      </c>
      <c r="I12" s="141"/>
      <c r="J12" s="142"/>
      <c r="K12" s="141"/>
      <c r="N12" s="143"/>
      <c r="O12" s="143"/>
      <c r="P12" s="143"/>
    </row>
    <row r="13" spans="1:16" hidden="1" x14ac:dyDescent="0.25">
      <c r="A13" s="136" t="s">
        <v>37</v>
      </c>
      <c r="I13" s="141"/>
      <c r="J13" s="142"/>
      <c r="K13" s="141"/>
      <c r="N13" s="143"/>
      <c r="O13" s="143"/>
      <c r="P13" s="143"/>
    </row>
    <row r="14" spans="1:16" hidden="1" x14ac:dyDescent="0.25">
      <c r="A14" s="136" t="s">
        <v>38</v>
      </c>
      <c r="I14" s="141"/>
      <c r="J14" s="142"/>
      <c r="K14" s="141"/>
      <c r="N14" s="143"/>
      <c r="O14" s="143"/>
      <c r="P14" s="143"/>
    </row>
    <row r="15" spans="1:16" hidden="1" x14ac:dyDescent="0.25">
      <c r="A15" s="136" t="s">
        <v>39</v>
      </c>
      <c r="I15" s="141"/>
      <c r="J15" s="142"/>
      <c r="K15" s="141"/>
      <c r="N15" s="143"/>
      <c r="O15" s="143"/>
      <c r="P15" s="143"/>
    </row>
    <row r="16" spans="1:16" hidden="1" x14ac:dyDescent="0.25">
      <c r="A16" s="136" t="s">
        <v>40</v>
      </c>
      <c r="I16" s="141"/>
      <c r="J16" s="142"/>
      <c r="K16" s="141"/>
      <c r="N16" s="143"/>
      <c r="O16" s="143"/>
      <c r="P16" s="143"/>
    </row>
    <row r="17" spans="1:16" hidden="1" x14ac:dyDescent="0.25">
      <c r="A17" s="136" t="s">
        <v>41</v>
      </c>
      <c r="I17" s="141"/>
      <c r="J17" s="142"/>
      <c r="K17" s="141"/>
      <c r="N17" s="143"/>
      <c r="O17" s="143"/>
      <c r="P17" s="143"/>
    </row>
    <row r="18" spans="1:16" hidden="1" x14ac:dyDescent="0.25">
      <c r="A18" s="136" t="s">
        <v>42</v>
      </c>
      <c r="I18" s="141"/>
      <c r="J18" s="142"/>
      <c r="K18" s="141"/>
      <c r="N18" s="143"/>
      <c r="O18" s="143"/>
      <c r="P18" s="143"/>
    </row>
    <row r="19" spans="1:16" hidden="1" x14ac:dyDescent="0.25">
      <c r="A19" s="136" t="s">
        <v>43</v>
      </c>
      <c r="I19" s="141"/>
      <c r="J19" s="142"/>
      <c r="K19" s="141"/>
      <c r="N19" s="143"/>
      <c r="O19" s="143"/>
      <c r="P19" s="143"/>
    </row>
    <row r="20" spans="1:16" hidden="1" x14ac:dyDescent="0.25">
      <c r="A20" s="136" t="s">
        <v>44</v>
      </c>
      <c r="I20" s="141"/>
      <c r="J20" s="142"/>
      <c r="K20" s="141"/>
      <c r="N20" s="143"/>
      <c r="O20" s="143"/>
      <c r="P20" s="143"/>
    </row>
    <row r="21" spans="1:16" hidden="1" x14ac:dyDescent="0.25">
      <c r="A21" s="136" t="s">
        <v>45</v>
      </c>
      <c r="I21" s="141"/>
      <c r="J21" s="142"/>
      <c r="K21" s="141"/>
      <c r="N21" s="143"/>
      <c r="O21" s="143"/>
      <c r="P21" s="143"/>
    </row>
    <row r="22" spans="1:16" hidden="1" x14ac:dyDescent="0.25">
      <c r="A22" s="136" t="s">
        <v>46</v>
      </c>
      <c r="I22" s="141"/>
      <c r="J22" s="142"/>
      <c r="K22" s="141"/>
      <c r="N22" s="143"/>
      <c r="O22" s="143"/>
      <c r="P22" s="143"/>
    </row>
    <row r="23" spans="1:16" hidden="1" x14ac:dyDescent="0.25">
      <c r="A23" s="136" t="s">
        <v>47</v>
      </c>
      <c r="I23" s="141"/>
      <c r="J23" s="142"/>
      <c r="K23" s="141"/>
      <c r="N23" s="143"/>
      <c r="O23" s="143"/>
      <c r="P23" s="143"/>
    </row>
    <row r="24" spans="1:16" hidden="1" x14ac:dyDescent="0.25">
      <c r="A24" s="136" t="s">
        <v>48</v>
      </c>
      <c r="I24" s="141"/>
      <c r="J24" s="142"/>
      <c r="K24" s="141"/>
      <c r="N24" s="143"/>
      <c r="O24" s="143"/>
      <c r="P24" s="143"/>
    </row>
    <row r="25" spans="1:16" hidden="1" x14ac:dyDescent="0.25">
      <c r="A25" s="136" t="s">
        <v>49</v>
      </c>
      <c r="I25" s="141"/>
      <c r="J25" s="142"/>
      <c r="K25" s="141"/>
      <c r="N25" s="143"/>
      <c r="O25" s="143"/>
      <c r="P25" s="143"/>
    </row>
    <row r="26" spans="1:16" hidden="1" x14ac:dyDescent="0.25">
      <c r="A26" s="136" t="s">
        <v>50</v>
      </c>
      <c r="I26" s="141"/>
      <c r="J26" s="142"/>
      <c r="K26" s="141"/>
      <c r="N26" s="143"/>
      <c r="O26" s="143"/>
      <c r="P26" s="143"/>
    </row>
    <row r="27" spans="1:16" hidden="1" x14ac:dyDescent="0.25">
      <c r="A27" s="136" t="s">
        <v>34</v>
      </c>
      <c r="I27" s="141"/>
      <c r="J27" s="142"/>
      <c r="K27" s="141"/>
      <c r="N27" s="143"/>
      <c r="O27" s="143"/>
      <c r="P27" s="143"/>
    </row>
    <row r="28" spans="1:16" hidden="1" x14ac:dyDescent="0.25">
      <c r="A28" s="136" t="s">
        <v>35</v>
      </c>
      <c r="I28" s="141"/>
      <c r="J28" s="142"/>
      <c r="K28" s="141"/>
      <c r="N28" s="143"/>
      <c r="O28" s="143"/>
      <c r="P28" s="143"/>
    </row>
    <row r="29" spans="1:16" hidden="1" x14ac:dyDescent="0.25">
      <c r="A29" s="136" t="s">
        <v>36</v>
      </c>
      <c r="I29" s="141"/>
      <c r="J29" s="142"/>
      <c r="K29" s="141"/>
      <c r="N29" s="143"/>
      <c r="O29" s="143"/>
      <c r="P29" s="143"/>
    </row>
    <row r="30" spans="1:16" hidden="1" x14ac:dyDescent="0.25">
      <c r="A30" s="136" t="s">
        <v>37</v>
      </c>
      <c r="I30" s="141"/>
      <c r="J30" s="142"/>
      <c r="K30" s="141"/>
      <c r="N30" s="143"/>
      <c r="O30" s="143"/>
      <c r="P30" s="143"/>
    </row>
    <row r="31" spans="1:16" hidden="1" x14ac:dyDescent="0.25">
      <c r="A31" s="136" t="s">
        <v>38</v>
      </c>
      <c r="I31" s="141"/>
      <c r="J31" s="142"/>
      <c r="K31" s="141"/>
      <c r="N31" s="143"/>
      <c r="O31" s="143"/>
      <c r="P31" s="143"/>
    </row>
    <row r="32" spans="1:16" hidden="1" x14ac:dyDescent="0.25">
      <c r="A32" s="136" t="s">
        <v>39</v>
      </c>
      <c r="I32" s="141"/>
      <c r="J32" s="142"/>
      <c r="K32" s="141"/>
      <c r="N32" s="143"/>
      <c r="O32" s="143"/>
      <c r="P32" s="143"/>
    </row>
    <row r="33" spans="1:17" hidden="1" x14ac:dyDescent="0.25">
      <c r="A33" s="136" t="s">
        <v>40</v>
      </c>
      <c r="I33" s="141"/>
      <c r="J33" s="142"/>
      <c r="K33" s="141"/>
      <c r="N33" s="143"/>
      <c r="O33" s="143"/>
      <c r="P33" s="143"/>
    </row>
    <row r="34" spans="1:17" hidden="1" x14ac:dyDescent="0.25">
      <c r="A34" s="136" t="s">
        <v>41</v>
      </c>
      <c r="I34" s="141"/>
      <c r="J34" s="142"/>
      <c r="K34" s="141"/>
      <c r="N34" s="143"/>
      <c r="O34" s="143"/>
      <c r="P34" s="143"/>
    </row>
    <row r="35" spans="1:17" hidden="1" x14ac:dyDescent="0.25">
      <c r="A35" s="136" t="s">
        <v>51</v>
      </c>
      <c r="I35" s="141"/>
      <c r="J35" s="142"/>
      <c r="K35" s="141"/>
      <c r="N35" s="143"/>
      <c r="O35" s="143"/>
      <c r="P35" s="143"/>
    </row>
    <row r="36" spans="1:17" hidden="1" x14ac:dyDescent="0.25">
      <c r="A36" s="136" t="s">
        <v>52</v>
      </c>
      <c r="I36" s="141"/>
      <c r="J36" s="142"/>
      <c r="K36" s="141"/>
      <c r="N36" s="143"/>
      <c r="O36" s="143"/>
      <c r="P36" s="143"/>
    </row>
    <row r="37" spans="1:17" hidden="1" x14ac:dyDescent="0.25">
      <c r="A37" s="136" t="s">
        <v>43</v>
      </c>
      <c r="I37" s="141"/>
      <c r="J37" s="142"/>
      <c r="K37" s="141"/>
      <c r="N37" s="143"/>
      <c r="O37" s="143"/>
      <c r="P37" s="143"/>
    </row>
    <row r="38" spans="1:17" hidden="1" x14ac:dyDescent="0.25">
      <c r="A38" s="136" t="s">
        <v>53</v>
      </c>
      <c r="I38" s="141"/>
      <c r="J38" s="142"/>
      <c r="K38" s="141"/>
      <c r="N38" s="143"/>
      <c r="O38" s="143"/>
      <c r="P38" s="143"/>
    </row>
    <row r="39" spans="1:17" hidden="1" x14ac:dyDescent="0.25">
      <c r="A39" s="136" t="s">
        <v>54</v>
      </c>
      <c r="I39" s="141"/>
      <c r="J39" s="142"/>
      <c r="K39" s="141"/>
      <c r="N39" s="143"/>
      <c r="O39" s="143"/>
      <c r="P39" s="143"/>
    </row>
    <row r="40" spans="1:17" hidden="1" x14ac:dyDescent="0.25">
      <c r="A40" s="136" t="s">
        <v>55</v>
      </c>
      <c r="I40" s="141"/>
      <c r="J40" s="142"/>
      <c r="K40" s="141"/>
      <c r="N40" s="143"/>
      <c r="O40" s="143"/>
      <c r="P40" s="143"/>
    </row>
    <row r="41" spans="1:17" hidden="1" x14ac:dyDescent="0.25">
      <c r="A41" s="136" t="s">
        <v>48</v>
      </c>
      <c r="I41" s="141"/>
      <c r="J41" s="142"/>
      <c r="K41" s="141"/>
      <c r="N41" s="143"/>
      <c r="O41" s="143"/>
      <c r="P41" s="143"/>
    </row>
    <row r="42" spans="1:17" hidden="1" x14ac:dyDescent="0.25">
      <c r="A42" s="136" t="s">
        <v>26</v>
      </c>
      <c r="I42" s="141"/>
      <c r="J42" s="142"/>
      <c r="K42" s="141"/>
      <c r="N42" s="143"/>
      <c r="O42" s="143"/>
      <c r="P42" s="143"/>
    </row>
    <row r="43" spans="1:17" hidden="1" x14ac:dyDescent="0.25">
      <c r="A43" s="136" t="s">
        <v>26</v>
      </c>
      <c r="I43" s="141"/>
      <c r="J43" s="142"/>
      <c r="K43" s="141"/>
      <c r="N43" s="143"/>
      <c r="O43" s="143"/>
      <c r="P43" s="143"/>
    </row>
    <row r="44" spans="1:17" hidden="1" x14ac:dyDescent="0.25">
      <c r="A44" s="136" t="s">
        <v>26</v>
      </c>
      <c r="I44" s="141"/>
      <c r="J44" s="142"/>
      <c r="K44" s="141"/>
      <c r="N44" s="143"/>
      <c r="O44" s="143"/>
      <c r="P44" s="143"/>
    </row>
    <row r="45" spans="1:17" hidden="1" x14ac:dyDescent="0.25">
      <c r="A45" s="136" t="s">
        <v>26</v>
      </c>
      <c r="I45" s="141"/>
      <c r="J45" s="142"/>
      <c r="K45" s="141"/>
      <c r="N45" s="143"/>
      <c r="O45" s="143"/>
      <c r="P45" s="143"/>
    </row>
    <row r="46" spans="1:17" hidden="1" x14ac:dyDescent="0.25">
      <c r="A46" s="136" t="s">
        <v>56</v>
      </c>
      <c r="I46" s="141"/>
      <c r="J46" s="142"/>
      <c r="K46" s="141"/>
      <c r="N46" s="143"/>
      <c r="O46" s="143"/>
      <c r="P46" s="143"/>
    </row>
    <row r="47" spans="1:17" ht="23" x14ac:dyDescent="0.5">
      <c r="I47" s="141"/>
      <c r="J47" s="142"/>
      <c r="K47" s="144" t="s">
        <v>57</v>
      </c>
      <c r="N47" s="143"/>
      <c r="O47" s="143"/>
      <c r="P47" s="143"/>
      <c r="Q47" s="230" t="s">
        <v>58</v>
      </c>
    </row>
    <row r="48" spans="1:17" hidden="1" x14ac:dyDescent="0.25">
      <c r="A48" s="136" t="s">
        <v>26</v>
      </c>
      <c r="I48" s="141"/>
      <c r="J48" s="142"/>
      <c r="K48" s="141"/>
      <c r="N48" s="143"/>
      <c r="O48" s="143"/>
      <c r="P48" s="143"/>
      <c r="Q48" s="231"/>
    </row>
    <row r="49" spans="1:22" ht="23" x14ac:dyDescent="0.5">
      <c r="I49" s="141"/>
      <c r="J49" s="142"/>
      <c r="K49" s="315" t="s">
        <v>295</v>
      </c>
      <c r="N49" s="143"/>
      <c r="O49" s="143"/>
      <c r="P49" s="143"/>
      <c r="Q49" s="230" t="s">
        <v>296</v>
      </c>
    </row>
    <row r="50" spans="1:22" hidden="1" x14ac:dyDescent="0.25">
      <c r="A50" s="136" t="s">
        <v>60</v>
      </c>
      <c r="I50" s="141"/>
      <c r="J50" s="142"/>
      <c r="K50" s="141"/>
      <c r="N50" s="143"/>
      <c r="O50" s="143"/>
      <c r="P50" s="143"/>
    </row>
    <row r="51" spans="1:22" x14ac:dyDescent="0.25">
      <c r="A51" s="136" t="s">
        <v>61</v>
      </c>
      <c r="I51" s="141"/>
      <c r="J51" s="142"/>
      <c r="K51" s="145"/>
      <c r="L51" s="139"/>
      <c r="M51" s="139"/>
      <c r="N51" s="143"/>
      <c r="O51" s="143"/>
      <c r="P51" s="143"/>
    </row>
    <row r="52" spans="1:22" hidden="1" x14ac:dyDescent="0.25">
      <c r="A52" s="136" t="s">
        <v>60</v>
      </c>
      <c r="I52" s="141"/>
      <c r="J52" s="142"/>
      <c r="K52" s="145"/>
      <c r="L52" s="139"/>
      <c r="M52" s="139"/>
      <c r="N52" s="143"/>
      <c r="O52" s="143"/>
      <c r="P52" s="143"/>
    </row>
    <row r="53" spans="1:22" x14ac:dyDescent="0.25">
      <c r="A53" s="136" t="s">
        <v>61</v>
      </c>
      <c r="I53" s="141"/>
      <c r="J53" s="142"/>
      <c r="K53" s="145"/>
      <c r="L53" s="139"/>
      <c r="M53" s="139"/>
      <c r="N53" s="146" t="s">
        <v>13</v>
      </c>
      <c r="O53" s="147"/>
      <c r="P53" s="143"/>
    </row>
    <row r="54" spans="1:22" hidden="1" x14ac:dyDescent="0.25">
      <c r="A54" s="136" t="s">
        <v>60</v>
      </c>
      <c r="I54" s="141"/>
      <c r="J54" s="142"/>
      <c r="K54" s="145"/>
      <c r="L54" s="139"/>
      <c r="M54" s="139"/>
      <c r="N54" s="146"/>
      <c r="O54" s="147"/>
      <c r="P54" s="143"/>
    </row>
    <row r="55" spans="1:22" x14ac:dyDescent="0.25">
      <c r="A55" s="136" t="s">
        <v>61</v>
      </c>
      <c r="I55" s="141"/>
      <c r="J55" s="142"/>
      <c r="K55" s="145"/>
      <c r="L55" s="139"/>
      <c r="M55" s="139"/>
      <c r="N55" s="146" t="s">
        <v>62</v>
      </c>
      <c r="O55" s="147"/>
      <c r="P55" s="143"/>
    </row>
    <row r="56" spans="1:22" hidden="1" x14ac:dyDescent="0.25">
      <c r="A56" s="136" t="s">
        <v>60</v>
      </c>
      <c r="I56" s="141"/>
      <c r="J56" s="142"/>
      <c r="K56" s="145"/>
      <c r="L56" s="139"/>
      <c r="M56" s="139"/>
      <c r="N56" s="146"/>
      <c r="O56" s="147"/>
      <c r="P56" s="143"/>
    </row>
    <row r="57" spans="1:22" x14ac:dyDescent="0.25">
      <c r="A57" s="136" t="s">
        <v>61</v>
      </c>
      <c r="I57" s="141"/>
      <c r="J57" s="142"/>
      <c r="K57" s="145"/>
      <c r="L57" s="139"/>
      <c r="M57" s="139"/>
      <c r="N57" s="146" t="s">
        <v>63</v>
      </c>
      <c r="O57" s="148"/>
      <c r="P57" s="143"/>
    </row>
    <row r="58" spans="1:22" hidden="1" x14ac:dyDescent="0.25">
      <c r="A58" s="136" t="s">
        <v>60</v>
      </c>
      <c r="I58" s="141"/>
      <c r="J58" s="142"/>
      <c r="K58" s="145"/>
      <c r="L58" s="139"/>
      <c r="M58" s="139"/>
      <c r="N58" s="146"/>
      <c r="O58" s="148"/>
      <c r="P58" s="143"/>
    </row>
    <row r="59" spans="1:22" x14ac:dyDescent="0.25">
      <c r="A59" s="136" t="s">
        <v>61</v>
      </c>
      <c r="K59" s="145"/>
      <c r="L59" s="139"/>
      <c r="M59" s="139"/>
      <c r="N59" s="146" t="s">
        <v>64</v>
      </c>
      <c r="O59" s="148"/>
    </row>
    <row r="60" spans="1:22" x14ac:dyDescent="0.25">
      <c r="A60" s="136" t="s">
        <v>65</v>
      </c>
      <c r="K60" s="145"/>
      <c r="N60" s="146" t="s">
        <v>66</v>
      </c>
      <c r="O60" s="149"/>
      <c r="P60" s="143"/>
    </row>
    <row r="61" spans="1:22" x14ac:dyDescent="0.25">
      <c r="K61" s="145" t="str">
        <f>IF(LEFT(L59,2)="41","EUR","")</f>
        <v/>
      </c>
      <c r="L61" s="139" t="s">
        <v>67</v>
      </c>
      <c r="M61" s="139"/>
      <c r="N61" s="146"/>
      <c r="O61" s="150" t="s">
        <v>68</v>
      </c>
      <c r="P61" s="143"/>
    </row>
    <row r="62" spans="1:22" ht="11" thickBot="1" x14ac:dyDescent="0.3">
      <c r="A62" s="136" t="s">
        <v>65</v>
      </c>
      <c r="I62" s="141"/>
      <c r="J62" s="142"/>
      <c r="K62" s="151"/>
      <c r="L62" s="152"/>
      <c r="M62" s="152"/>
      <c r="N62" s="153"/>
      <c r="O62" s="154"/>
      <c r="P62" s="154"/>
      <c r="Q62" s="152"/>
      <c r="R62" s="152"/>
      <c r="S62" s="152"/>
      <c r="T62" s="155"/>
    </row>
    <row r="63" spans="1:22" s="140" customFormat="1" ht="9.75" customHeight="1" x14ac:dyDescent="0.35">
      <c r="I63" s="156"/>
      <c r="J63" s="157"/>
      <c r="K63" s="156"/>
      <c r="O63" s="158" t="s">
        <v>65</v>
      </c>
      <c r="T63" s="159"/>
      <c r="U63" s="159"/>
      <c r="V63" s="160"/>
    </row>
    <row r="64" spans="1:22" s="140" customFormat="1" ht="14.5" hidden="1" x14ac:dyDescent="0.35">
      <c r="A64" s="140" t="s">
        <v>26</v>
      </c>
      <c r="I64" s="156"/>
      <c r="J64" s="157"/>
      <c r="K64" s="156"/>
      <c r="O64" s="158"/>
      <c r="T64" s="159"/>
      <c r="U64" s="159"/>
      <c r="V64" s="160"/>
    </row>
    <row r="65" spans="1:28" s="140" customFormat="1" ht="14.5" hidden="1" x14ac:dyDescent="0.35">
      <c r="A65" s="140" t="s">
        <v>69</v>
      </c>
      <c r="I65" s="156"/>
      <c r="J65" s="157"/>
      <c r="K65" s="156"/>
      <c r="M65" s="140" t="s">
        <v>70</v>
      </c>
      <c r="N65" s="158" t="s">
        <v>71</v>
      </c>
      <c r="P65" s="158" t="s">
        <v>71</v>
      </c>
      <c r="Q65" s="158" t="s">
        <v>71</v>
      </c>
      <c r="R65" s="158"/>
      <c r="S65" s="158"/>
      <c r="T65" s="159"/>
      <c r="U65" s="159"/>
      <c r="V65" s="160"/>
    </row>
    <row r="66" spans="1:28" s="140" customFormat="1" ht="14.5" hidden="1" x14ac:dyDescent="0.35">
      <c r="A66" s="140" t="s">
        <v>72</v>
      </c>
      <c r="I66" s="156"/>
      <c r="J66" s="157"/>
      <c r="K66" s="156"/>
      <c r="M66" s="140" t="s">
        <v>73</v>
      </c>
      <c r="N66" s="161" t="s">
        <v>74</v>
      </c>
      <c r="P66" s="161" t="s">
        <v>74</v>
      </c>
      <c r="Q66" s="161" t="s">
        <v>74</v>
      </c>
      <c r="R66" s="161"/>
      <c r="S66" s="161"/>
      <c r="T66" s="159"/>
      <c r="U66" s="159"/>
      <c r="V66" s="160"/>
    </row>
    <row r="67" spans="1:28" s="140" customFormat="1" ht="14.5" hidden="1" x14ac:dyDescent="0.35">
      <c r="A67" s="140" t="str">
        <f>IF(L60="Nej","update_columns, 2 planner","*")</f>
        <v>*</v>
      </c>
      <c r="C67" s="140" t="s">
        <v>31</v>
      </c>
      <c r="D67" s="140" t="s">
        <v>75</v>
      </c>
      <c r="E67" s="140" t="s">
        <v>76</v>
      </c>
      <c r="F67" s="140" t="s">
        <v>77</v>
      </c>
      <c r="G67" s="140" t="s">
        <v>78</v>
      </c>
      <c r="I67" s="156"/>
      <c r="J67" s="157"/>
      <c r="K67" s="156"/>
      <c r="N67" s="158" t="s">
        <v>65</v>
      </c>
      <c r="P67" s="158" t="s">
        <v>65</v>
      </c>
      <c r="Q67" s="158" t="s">
        <v>79</v>
      </c>
      <c r="R67" s="158"/>
      <c r="S67" s="158"/>
      <c r="T67" s="159"/>
      <c r="U67" s="159"/>
      <c r="V67" s="160"/>
    </row>
    <row r="68" spans="1:28" s="140" customFormat="1" ht="14.5" hidden="1" x14ac:dyDescent="0.35">
      <c r="A68" s="140" t="str">
        <f>IF(L60="Nej","update_crosstab, 2 period","*")</f>
        <v>*</v>
      </c>
      <c r="I68" s="156"/>
      <c r="J68" s="157"/>
      <c r="K68" s="156"/>
      <c r="N68" s="158">
        <v>209901</v>
      </c>
      <c r="P68" s="158">
        <v>209901</v>
      </c>
      <c r="Q68" s="158">
        <v>209901</v>
      </c>
      <c r="R68" s="158"/>
      <c r="S68" s="158"/>
      <c r="T68" s="159"/>
      <c r="U68" s="159"/>
      <c r="V68" s="160"/>
    </row>
    <row r="69" spans="1:28" s="140" customFormat="1" ht="14.5" hidden="1" x14ac:dyDescent="0.35">
      <c r="A69" s="140" t="str">
        <f>IF(L60="Nej","update_crosstab, 2 version","*")</f>
        <v>*</v>
      </c>
      <c r="I69" s="156"/>
      <c r="J69" s="157"/>
      <c r="K69" s="156"/>
      <c r="N69" s="162">
        <v>2099</v>
      </c>
      <c r="P69" s="162">
        <v>2099</v>
      </c>
      <c r="Q69" s="162">
        <v>2099</v>
      </c>
      <c r="R69" s="162"/>
      <c r="S69" s="162"/>
      <c r="T69" s="159"/>
      <c r="U69" s="159"/>
      <c r="V69" s="160"/>
    </row>
    <row r="70" spans="1:28" s="140" customFormat="1" ht="14.5" hidden="1" x14ac:dyDescent="0.35">
      <c r="A70" s="140" t="s">
        <v>80</v>
      </c>
      <c r="H70" s="140" t="s">
        <v>81</v>
      </c>
      <c r="I70" s="140" t="s">
        <v>82</v>
      </c>
      <c r="J70" s="163"/>
      <c r="M70" s="140" t="s">
        <v>83</v>
      </c>
      <c r="N70" s="158" t="s">
        <v>83</v>
      </c>
      <c r="P70" s="158" t="s">
        <v>83</v>
      </c>
      <c r="Q70" s="158" t="s">
        <v>65</v>
      </c>
      <c r="R70" s="158"/>
      <c r="S70" s="158"/>
      <c r="T70" s="159"/>
      <c r="U70" s="159"/>
      <c r="V70" s="160"/>
    </row>
    <row r="71" spans="1:28" s="140" customFormat="1" ht="14.5" hidden="1" x14ac:dyDescent="0.35">
      <c r="A71" s="140" t="s">
        <v>28</v>
      </c>
      <c r="J71" s="163"/>
      <c r="M71" s="140" t="s">
        <v>84</v>
      </c>
      <c r="N71" s="158"/>
      <c r="P71" s="158"/>
      <c r="Q71" s="158"/>
      <c r="R71" s="158"/>
      <c r="S71" s="158" t="s">
        <v>85</v>
      </c>
      <c r="T71" s="159"/>
      <c r="U71" s="159"/>
      <c r="V71" s="160"/>
    </row>
    <row r="72" spans="1:28" s="140" customFormat="1" ht="14.5" x14ac:dyDescent="0.35">
      <c r="A72" s="140" t="s">
        <v>30</v>
      </c>
      <c r="I72" s="164" t="s">
        <v>86</v>
      </c>
      <c r="J72" s="165"/>
      <c r="K72" s="166" t="s">
        <v>87</v>
      </c>
      <c r="L72" s="166"/>
      <c r="M72" s="167" t="s">
        <v>88</v>
      </c>
      <c r="N72" s="168" t="s">
        <v>89</v>
      </c>
      <c r="P72" s="169" t="s">
        <v>90</v>
      </c>
      <c r="Q72" s="168" t="s">
        <v>91</v>
      </c>
      <c r="R72" s="168"/>
      <c r="S72" s="168" t="s">
        <v>92</v>
      </c>
      <c r="T72" s="168" t="s">
        <v>93</v>
      </c>
      <c r="U72" s="168"/>
      <c r="V72" s="170" t="s">
        <v>94</v>
      </c>
    </row>
    <row r="73" spans="1:28" s="140" customFormat="1" ht="11.25" customHeight="1" thickBot="1" x14ac:dyDescent="0.4">
      <c r="I73" s="171"/>
      <c r="J73" s="165"/>
      <c r="K73" s="166"/>
      <c r="L73" s="166"/>
      <c r="M73" s="172" t="s">
        <v>95</v>
      </c>
      <c r="N73" s="173"/>
      <c r="P73" s="169"/>
      <c r="Q73" s="168"/>
      <c r="R73" s="168"/>
      <c r="S73" s="168"/>
      <c r="T73" s="174"/>
      <c r="U73" s="174"/>
      <c r="V73" s="175"/>
    </row>
    <row r="74" spans="1:28" s="140" customFormat="1" ht="14.5" x14ac:dyDescent="0.35">
      <c r="A74" s="176" t="s">
        <v>96</v>
      </c>
      <c r="B74" s="176"/>
      <c r="C74" s="176">
        <f t="shared" ref="C74:C96" si="0">$L$51</f>
        <v>0</v>
      </c>
      <c r="D74" s="176">
        <f>$L$53</f>
        <v>0</v>
      </c>
      <c r="E74" s="176" t="s">
        <v>65</v>
      </c>
      <c r="F74" s="140">
        <f>$L$57</f>
        <v>0</v>
      </c>
      <c r="G74" s="140" t="s">
        <v>97</v>
      </c>
      <c r="I74" s="177" t="s">
        <v>97</v>
      </c>
      <c r="J74" s="178" t="str">
        <f>R74</f>
        <v/>
      </c>
      <c r="K74" s="177" t="s">
        <v>98</v>
      </c>
      <c r="L74" s="164"/>
      <c r="M74" s="179"/>
      <c r="N74" s="180"/>
      <c r="O74" s="180"/>
      <c r="P74" s="181">
        <v>0</v>
      </c>
      <c r="Q74" s="182">
        <v>0</v>
      </c>
      <c r="R74" s="183" t="str">
        <f>IF(X74="1","x","")</f>
        <v/>
      </c>
      <c r="S74" s="180">
        <f>Q74-M74</f>
        <v>0</v>
      </c>
      <c r="T74" s="184"/>
      <c r="U74" s="159"/>
      <c r="V74" s="175"/>
      <c r="W74" s="185" t="str">
        <f t="shared" ref="W74:W88" si="1">IF(Q74&gt;=1,"&lt;&lt;&lt; OBS ange intäkter som negativa belopp"," ")</f>
        <v xml:space="preserve"> </v>
      </c>
      <c r="X74" s="176" t="str">
        <f>IF(AND($L$57=1,$L$59=1091),"1","0")</f>
        <v>0</v>
      </c>
      <c r="AB74" s="176" t="str">
        <f>IF(AND(AM57=1,AM59=1091),"summary,2","summary,2,hidden")</f>
        <v>summary,2,hidden</v>
      </c>
    </row>
    <row r="75" spans="1:28" s="140" customFormat="1" ht="14.5" x14ac:dyDescent="0.35">
      <c r="A75" s="176" t="s">
        <v>96</v>
      </c>
      <c r="B75" s="176"/>
      <c r="C75" s="176">
        <f t="shared" si="0"/>
        <v>0</v>
      </c>
      <c r="D75" s="176">
        <f t="shared" ref="D75:D109" si="2">$L$53</f>
        <v>0</v>
      </c>
      <c r="E75" s="176" t="s">
        <v>65</v>
      </c>
      <c r="F75" s="140">
        <f t="shared" ref="F75:F109" si="3">$L$57</f>
        <v>0</v>
      </c>
      <c r="G75" s="140" t="s">
        <v>99</v>
      </c>
      <c r="I75" s="177" t="s">
        <v>99</v>
      </c>
      <c r="J75" s="178" t="str">
        <f>R75</f>
        <v/>
      </c>
      <c r="K75" s="177" t="s">
        <v>100</v>
      </c>
      <c r="L75" s="164"/>
      <c r="M75" s="179"/>
      <c r="N75" s="180"/>
      <c r="O75" s="180"/>
      <c r="P75" s="181">
        <v>0</v>
      </c>
      <c r="Q75" s="186">
        <v>0</v>
      </c>
      <c r="R75" s="183" t="str">
        <f t="shared" ref="R75:R95" si="4">IF(X75="1","x","")</f>
        <v/>
      </c>
      <c r="S75" s="180">
        <f t="shared" ref="S75:S96" si="5">Q75-M75</f>
        <v>0</v>
      </c>
      <c r="T75" s="184"/>
      <c r="U75" s="159"/>
      <c r="V75" s="175"/>
      <c r="W75" s="185" t="str">
        <f t="shared" si="1"/>
        <v xml:space="preserve"> </v>
      </c>
      <c r="X75" s="176" t="str">
        <f>IF(AND($L$57=1,$L$59&lt;&gt;1091),"1","0")</f>
        <v>0</v>
      </c>
      <c r="AB75" s="176" t="str">
        <f>IF(AND(AM57=1,AM59&lt;&gt;1091),"summary,2","summary,2,hidden")</f>
        <v>summary,2,hidden</v>
      </c>
    </row>
    <row r="76" spans="1:28" s="140" customFormat="1" ht="14.5" x14ac:dyDescent="0.35">
      <c r="A76" s="176" t="s">
        <v>96</v>
      </c>
      <c r="B76" s="176"/>
      <c r="C76" s="176">
        <f t="shared" si="0"/>
        <v>0</v>
      </c>
      <c r="D76" s="176">
        <f t="shared" si="2"/>
        <v>0</v>
      </c>
      <c r="E76" s="176" t="s">
        <v>65</v>
      </c>
      <c r="F76" s="140">
        <f t="shared" si="3"/>
        <v>0</v>
      </c>
      <c r="G76" s="140" t="s">
        <v>101</v>
      </c>
      <c r="I76" s="177" t="s">
        <v>101</v>
      </c>
      <c r="J76" s="178" t="str">
        <f>R76</f>
        <v/>
      </c>
      <c r="K76" s="177" t="s">
        <v>102</v>
      </c>
      <c r="L76" s="164"/>
      <c r="M76" s="179"/>
      <c r="N76" s="180"/>
      <c r="O76" s="180"/>
      <c r="P76" s="181">
        <v>0</v>
      </c>
      <c r="Q76" s="186">
        <v>0</v>
      </c>
      <c r="R76" s="183" t="str">
        <f t="shared" si="4"/>
        <v/>
      </c>
      <c r="S76" s="180">
        <f t="shared" si="5"/>
        <v>0</v>
      </c>
      <c r="T76" s="184"/>
      <c r="U76" s="159"/>
      <c r="V76" s="175"/>
      <c r="W76" s="185" t="str">
        <f t="shared" si="1"/>
        <v xml:space="preserve"> </v>
      </c>
      <c r="X76" s="176" t="str">
        <f>IF(AND($L$57=1,$L$59=1091),"1","0")</f>
        <v>0</v>
      </c>
      <c r="AB76" s="176" t="str">
        <f>IF(AND(AM57=1,AM59=1091),"summary,2","summary,2,hidden")</f>
        <v>summary,2,hidden</v>
      </c>
    </row>
    <row r="77" spans="1:28" s="140" customFormat="1" ht="14.5" x14ac:dyDescent="0.35">
      <c r="A77" s="176" t="s">
        <v>96</v>
      </c>
      <c r="B77" s="176"/>
      <c r="C77" s="176">
        <f t="shared" si="0"/>
        <v>0</v>
      </c>
      <c r="D77" s="176">
        <f t="shared" si="2"/>
        <v>0</v>
      </c>
      <c r="E77" s="176" t="s">
        <v>65</v>
      </c>
      <c r="F77" s="140">
        <f t="shared" si="3"/>
        <v>0</v>
      </c>
      <c r="G77" s="140" t="s">
        <v>103</v>
      </c>
      <c r="I77" s="177" t="s">
        <v>103</v>
      </c>
      <c r="J77" s="178" t="str">
        <f>R77</f>
        <v/>
      </c>
      <c r="K77" s="177" t="s">
        <v>104</v>
      </c>
      <c r="L77" s="164"/>
      <c r="M77" s="179"/>
      <c r="N77" s="180"/>
      <c r="O77" s="180"/>
      <c r="P77" s="181">
        <v>0</v>
      </c>
      <c r="Q77" s="186">
        <v>0</v>
      </c>
      <c r="R77" s="183" t="str">
        <f>IF(X77="1","x","")</f>
        <v/>
      </c>
      <c r="S77" s="180">
        <f>Q77-M77</f>
        <v>0</v>
      </c>
      <c r="T77" s="184"/>
      <c r="U77" s="159"/>
      <c r="V77" s="175"/>
      <c r="W77" s="185" t="str">
        <f>IF(Q77&gt;=0," ","&lt;&lt;&lt; OBS ska anges som positivt belopp ")</f>
        <v xml:space="preserve"> </v>
      </c>
      <c r="X77" s="176" t="str">
        <f>IF(AND($L$57=1,$L$59=1091),"1","0")</f>
        <v>0</v>
      </c>
      <c r="AB77" s="176" t="str">
        <f>IF(AND(AM59=1,AM60=1091),"summary,2","summary,2,hidden")</f>
        <v>summary,2,hidden</v>
      </c>
    </row>
    <row r="78" spans="1:28" s="140" customFormat="1" ht="14.5" x14ac:dyDescent="0.35">
      <c r="A78" s="176" t="s">
        <v>96</v>
      </c>
      <c r="B78" s="176"/>
      <c r="C78" s="176">
        <f t="shared" si="0"/>
        <v>0</v>
      </c>
      <c r="D78" s="176">
        <f t="shared" si="2"/>
        <v>0</v>
      </c>
      <c r="E78" s="176" t="s">
        <v>65</v>
      </c>
      <c r="F78" s="140">
        <f t="shared" si="3"/>
        <v>0</v>
      </c>
      <c r="G78" s="140" t="s">
        <v>105</v>
      </c>
      <c r="I78" s="177" t="s">
        <v>105</v>
      </c>
      <c r="J78" s="178" t="str">
        <f>R78</f>
        <v/>
      </c>
      <c r="K78" s="177" t="s">
        <v>106</v>
      </c>
      <c r="L78" s="164"/>
      <c r="M78" s="179"/>
      <c r="N78" s="180"/>
      <c r="O78" s="180"/>
      <c r="P78" s="181">
        <v>0</v>
      </c>
      <c r="Q78" s="186">
        <v>0</v>
      </c>
      <c r="R78" s="183" t="str">
        <f>IF(X78="1","x","")</f>
        <v/>
      </c>
      <c r="S78" s="180">
        <f>Q78-M78</f>
        <v>0</v>
      </c>
      <c r="T78" s="184"/>
      <c r="U78" s="159"/>
      <c r="V78" s="175"/>
      <c r="W78" s="185" t="str">
        <f>IF(Q78&gt;=0," ","&lt;&lt;&lt; OBS ska anges som positivt belopp ")</f>
        <v xml:space="preserve"> </v>
      </c>
      <c r="X78" s="176" t="str">
        <f>IF(AND($L$57=1,$L$59=1091),"1","0")</f>
        <v>0</v>
      </c>
      <c r="AB78" s="176" t="str">
        <f>IF(AND(AM60=1,AM61=1091),"summary,2","summary,2,hidden")</f>
        <v>summary,2,hidden</v>
      </c>
    </row>
    <row r="79" spans="1:28" s="140" customFormat="1" ht="5.15" customHeight="1" x14ac:dyDescent="0.35">
      <c r="A79" s="176"/>
      <c r="B79" s="176"/>
      <c r="C79" s="176"/>
      <c r="D79" s="176"/>
      <c r="E79" s="176"/>
      <c r="I79" s="187"/>
      <c r="J79" s="188"/>
      <c r="K79" s="187"/>
      <c r="L79" s="189"/>
      <c r="M79" s="190"/>
      <c r="N79" s="191"/>
      <c r="O79" s="191"/>
      <c r="P79" s="192"/>
      <c r="Q79" s="193"/>
      <c r="R79" s="194"/>
      <c r="S79" s="191"/>
      <c r="T79" s="195"/>
      <c r="U79" s="159"/>
      <c r="V79" s="196"/>
      <c r="W79" s="185"/>
      <c r="X79" s="176"/>
      <c r="AB79" s="176"/>
    </row>
    <row r="80" spans="1:28" s="140" customFormat="1" ht="14.5" x14ac:dyDescent="0.35">
      <c r="A80" s="176" t="s">
        <v>96</v>
      </c>
      <c r="B80" s="176"/>
      <c r="C80" s="176">
        <f t="shared" si="0"/>
        <v>0</v>
      </c>
      <c r="D80" s="176">
        <f t="shared" si="2"/>
        <v>0</v>
      </c>
      <c r="E80" s="176" t="s">
        <v>65</v>
      </c>
      <c r="F80" s="140">
        <f t="shared" si="3"/>
        <v>0</v>
      </c>
      <c r="G80" s="140" t="s">
        <v>107</v>
      </c>
      <c r="I80" s="177" t="s">
        <v>107</v>
      </c>
      <c r="J80" s="178" t="str">
        <f t="shared" ref="J80:J85" si="6">R80</f>
        <v/>
      </c>
      <c r="K80" s="177" t="s">
        <v>108</v>
      </c>
      <c r="L80" s="164"/>
      <c r="M80" s="179"/>
      <c r="N80" s="180"/>
      <c r="O80" s="180"/>
      <c r="P80" s="181">
        <v>0</v>
      </c>
      <c r="Q80" s="186">
        <v>0</v>
      </c>
      <c r="R80" s="183" t="str">
        <f t="shared" si="4"/>
        <v/>
      </c>
      <c r="S80" s="180">
        <f t="shared" si="5"/>
        <v>0</v>
      </c>
      <c r="T80" s="184"/>
      <c r="U80" s="159"/>
      <c r="V80" s="175"/>
      <c r="W80" s="185" t="str">
        <f t="shared" si="1"/>
        <v xml:space="preserve"> </v>
      </c>
      <c r="X80" s="176" t="str">
        <f>IF(AND($L$57=3,$L$59=1092),"1","0")</f>
        <v>0</v>
      </c>
      <c r="AB80" s="176" t="str">
        <f>IF(AND(AM57=3,AM59=1092),"summary,2","summary,2,hidden")</f>
        <v>summary,2,hidden</v>
      </c>
    </row>
    <row r="81" spans="1:28" s="140" customFormat="1" ht="14.5" x14ac:dyDescent="0.35">
      <c r="A81" s="176" t="s">
        <v>96</v>
      </c>
      <c r="B81" s="176"/>
      <c r="C81" s="176">
        <f t="shared" si="0"/>
        <v>0</v>
      </c>
      <c r="D81" s="176">
        <f t="shared" si="2"/>
        <v>0</v>
      </c>
      <c r="E81" s="176" t="s">
        <v>65</v>
      </c>
      <c r="F81" s="140">
        <f t="shared" si="3"/>
        <v>0</v>
      </c>
      <c r="G81" s="140" t="s">
        <v>109</v>
      </c>
      <c r="I81" s="177" t="s">
        <v>109</v>
      </c>
      <c r="J81" s="178" t="str">
        <f t="shared" si="6"/>
        <v/>
      </c>
      <c r="K81" s="177" t="s">
        <v>110</v>
      </c>
      <c r="L81" s="164"/>
      <c r="M81" s="179"/>
      <c r="N81" s="180"/>
      <c r="O81" s="180"/>
      <c r="P81" s="181">
        <v>0</v>
      </c>
      <c r="Q81" s="186">
        <f>'Version 1 – salary as a percent'!AC117</f>
        <v>0</v>
      </c>
      <c r="R81" s="183" t="str">
        <f t="shared" si="4"/>
        <v/>
      </c>
      <c r="S81" s="180">
        <f t="shared" si="5"/>
        <v>0</v>
      </c>
      <c r="T81" s="197" t="str">
        <f>IFERROR(Q81/(Q90+Q100+Q78+Q85)*-1,"-")</f>
        <v>-</v>
      </c>
      <c r="U81" s="174"/>
      <c r="V81" s="175"/>
      <c r="W81" s="185" t="str">
        <f t="shared" si="1"/>
        <v xml:space="preserve"> </v>
      </c>
      <c r="X81" s="176" t="str">
        <f>IF(AND($L$57=3,$L$59&lt;&gt;1092),"1","0")</f>
        <v>0</v>
      </c>
      <c r="AB81" s="176" t="str">
        <f>IF(AND(AM57=3,AM59&lt;&gt;1092),"summary,2","summary,2,hidden")</f>
        <v>summary,2,hidden</v>
      </c>
    </row>
    <row r="82" spans="1:28" s="140" customFormat="1" ht="14.5" x14ac:dyDescent="0.35">
      <c r="A82" s="176" t="s">
        <v>96</v>
      </c>
      <c r="B82" s="176"/>
      <c r="C82" s="176">
        <f t="shared" si="0"/>
        <v>0</v>
      </c>
      <c r="D82" s="176">
        <f t="shared" si="2"/>
        <v>0</v>
      </c>
      <c r="E82" s="176" t="s">
        <v>65</v>
      </c>
      <c r="F82" s="140">
        <f t="shared" si="3"/>
        <v>0</v>
      </c>
      <c r="G82" s="140" t="s">
        <v>111</v>
      </c>
      <c r="I82" s="177" t="s">
        <v>111</v>
      </c>
      <c r="J82" s="178" t="str">
        <f t="shared" si="6"/>
        <v/>
      </c>
      <c r="K82" s="177" t="s">
        <v>112</v>
      </c>
      <c r="L82" s="164"/>
      <c r="M82" s="179"/>
      <c r="N82" s="180"/>
      <c r="O82" s="180"/>
      <c r="P82" s="181">
        <v>0</v>
      </c>
      <c r="Q82" s="186">
        <f>-'Version 1 – salary as a percent'!AC116</f>
        <v>0</v>
      </c>
      <c r="R82" s="183" t="str">
        <f t="shared" si="4"/>
        <v/>
      </c>
      <c r="S82" s="180">
        <f t="shared" si="5"/>
        <v>0</v>
      </c>
      <c r="T82" s="184"/>
      <c r="U82" s="159"/>
      <c r="V82" s="175"/>
      <c r="W82" s="185" t="str">
        <f t="shared" si="1"/>
        <v xml:space="preserve"> </v>
      </c>
      <c r="X82" s="176" t="str">
        <f>IF(AND($L$57=3,$L$59&lt;&gt;1092),"1","0")</f>
        <v>0</v>
      </c>
      <c r="AB82" s="176" t="str">
        <f>IF(AND(AM57=3,AM59&lt;&gt;1092),"summary,2","summary,2,hidden")</f>
        <v>summary,2,hidden</v>
      </c>
    </row>
    <row r="83" spans="1:28" s="140" customFormat="1" ht="14.5" x14ac:dyDescent="0.35">
      <c r="A83" s="176" t="s">
        <v>96</v>
      </c>
      <c r="B83" s="176"/>
      <c r="C83" s="176">
        <f t="shared" si="0"/>
        <v>0</v>
      </c>
      <c r="D83" s="176">
        <f t="shared" si="2"/>
        <v>0</v>
      </c>
      <c r="E83" s="176" t="s">
        <v>65</v>
      </c>
      <c r="F83" s="140">
        <f t="shared" si="3"/>
        <v>0</v>
      </c>
      <c r="G83" s="140" t="s">
        <v>113</v>
      </c>
      <c r="I83" s="177" t="s">
        <v>113</v>
      </c>
      <c r="J83" s="178" t="str">
        <f t="shared" si="6"/>
        <v/>
      </c>
      <c r="K83" s="177" t="s">
        <v>114</v>
      </c>
      <c r="L83" s="164"/>
      <c r="M83" s="179"/>
      <c r="N83" s="180"/>
      <c r="O83" s="180"/>
      <c r="P83" s="181">
        <v>0</v>
      </c>
      <c r="Q83" s="186">
        <v>0</v>
      </c>
      <c r="R83" s="183" t="str">
        <f t="shared" si="4"/>
        <v/>
      </c>
      <c r="S83" s="180">
        <f t="shared" si="5"/>
        <v>0</v>
      </c>
      <c r="T83" s="184"/>
      <c r="U83" s="159"/>
      <c r="V83" s="175"/>
      <c r="W83" s="185" t="str">
        <f t="shared" si="1"/>
        <v xml:space="preserve"> </v>
      </c>
      <c r="X83" s="176" t="str">
        <f>IF(AND($L$57=3,$L$59=1092),"1","0")</f>
        <v>0</v>
      </c>
      <c r="AB83" s="176" t="str">
        <f>IF(AND(AM57=3,AM59=1092),"summary,2","summary,2,hidden")</f>
        <v>summary,2,hidden</v>
      </c>
    </row>
    <row r="84" spans="1:28" s="140" customFormat="1" ht="14.5" x14ac:dyDescent="0.35">
      <c r="A84" s="176" t="s">
        <v>96</v>
      </c>
      <c r="B84" s="176"/>
      <c r="C84" s="176">
        <f t="shared" si="0"/>
        <v>0</v>
      </c>
      <c r="D84" s="176">
        <f t="shared" si="2"/>
        <v>0</v>
      </c>
      <c r="E84" s="176" t="s">
        <v>65</v>
      </c>
      <c r="F84" s="140">
        <f t="shared" si="3"/>
        <v>0</v>
      </c>
      <c r="G84" s="140" t="s">
        <v>115</v>
      </c>
      <c r="I84" s="177" t="s">
        <v>115</v>
      </c>
      <c r="J84" s="178" t="str">
        <f t="shared" si="6"/>
        <v/>
      </c>
      <c r="K84" s="177" t="s">
        <v>116</v>
      </c>
      <c r="L84" s="164"/>
      <c r="M84" s="179"/>
      <c r="N84" s="180"/>
      <c r="O84" s="180"/>
      <c r="P84" s="181">
        <v>0</v>
      </c>
      <c r="Q84" s="186">
        <v>0</v>
      </c>
      <c r="R84" s="183" t="str">
        <f>IF(X84="1","x","")</f>
        <v/>
      </c>
      <c r="S84" s="180">
        <f>Q84-M84</f>
        <v>0</v>
      </c>
      <c r="T84" s="184"/>
      <c r="U84" s="159"/>
      <c r="V84" s="175"/>
      <c r="W84" s="185" t="str">
        <f>IF(Q84&gt;=0," ","&lt;&lt;&lt; OBS ska anges som positivt belopp ")</f>
        <v xml:space="preserve"> </v>
      </c>
      <c r="X84" s="176" t="str">
        <f>IF(AND($L$57=3,$L$59=1092),"1","0")</f>
        <v>0</v>
      </c>
      <c r="AB84" s="176" t="str">
        <f>IF(AND(AM59=3,AM60=1092),"summary,2","summary,2,hidden")</f>
        <v>summary,2,hidden</v>
      </c>
    </row>
    <row r="85" spans="1:28" s="140" customFormat="1" ht="14.5" x14ac:dyDescent="0.35">
      <c r="A85" s="176" t="s">
        <v>96</v>
      </c>
      <c r="B85" s="176"/>
      <c r="C85" s="176">
        <f t="shared" si="0"/>
        <v>0</v>
      </c>
      <c r="D85" s="176">
        <f t="shared" si="2"/>
        <v>0</v>
      </c>
      <c r="E85" s="176" t="s">
        <v>65</v>
      </c>
      <c r="F85" s="140">
        <f t="shared" si="3"/>
        <v>0</v>
      </c>
      <c r="G85" s="140" t="s">
        <v>117</v>
      </c>
      <c r="I85" s="177" t="s">
        <v>117</v>
      </c>
      <c r="J85" s="178" t="str">
        <f t="shared" si="6"/>
        <v/>
      </c>
      <c r="K85" s="177" t="s">
        <v>118</v>
      </c>
      <c r="L85" s="164"/>
      <c r="M85" s="179"/>
      <c r="N85" s="180"/>
      <c r="O85" s="180"/>
      <c r="P85" s="181">
        <v>0</v>
      </c>
      <c r="Q85" s="186">
        <v>0</v>
      </c>
      <c r="R85" s="183" t="str">
        <f>IF(X85="1","x","")</f>
        <v/>
      </c>
      <c r="S85" s="180">
        <f>Q85-M85</f>
        <v>0</v>
      </c>
      <c r="T85" s="184"/>
      <c r="U85" s="159"/>
      <c r="V85" s="175"/>
      <c r="W85" s="185" t="str">
        <f>IF(Q85&gt;=0," ","&lt;&lt;&lt; OBS ska anges som positivt belopp ")</f>
        <v xml:space="preserve"> </v>
      </c>
      <c r="X85" s="176" t="str">
        <f>IF(AND($L$57=3,$L$59=1092),"1","0")</f>
        <v>0</v>
      </c>
      <c r="AB85" s="176" t="str">
        <f>IF(AND(AM60=3,AM61=1092),"summary,2","summary,2,hidden")</f>
        <v>summary,2,hidden</v>
      </c>
    </row>
    <row r="86" spans="1:28" s="140" customFormat="1" ht="5.15" customHeight="1" x14ac:dyDescent="0.35">
      <c r="A86" s="176"/>
      <c r="B86" s="176"/>
      <c r="C86" s="176"/>
      <c r="D86" s="176"/>
      <c r="E86" s="176"/>
      <c r="I86" s="187"/>
      <c r="J86" s="188"/>
      <c r="K86" s="187"/>
      <c r="L86" s="189"/>
      <c r="M86" s="190"/>
      <c r="N86" s="191"/>
      <c r="O86" s="191"/>
      <c r="P86" s="192"/>
      <c r="Q86" s="193"/>
      <c r="R86" s="194"/>
      <c r="S86" s="191"/>
      <c r="T86" s="195"/>
      <c r="U86" s="159"/>
      <c r="V86" s="196"/>
      <c r="W86" s="185"/>
      <c r="X86" s="176"/>
      <c r="AB86" s="176"/>
    </row>
    <row r="87" spans="1:28" s="140" customFormat="1" ht="14.5" x14ac:dyDescent="0.35">
      <c r="A87" s="176" t="s">
        <v>96</v>
      </c>
      <c r="B87" s="176"/>
      <c r="C87" s="176">
        <f t="shared" si="0"/>
        <v>0</v>
      </c>
      <c r="D87" s="176">
        <f t="shared" si="2"/>
        <v>0</v>
      </c>
      <c r="E87" s="176">
        <f>$L$59</f>
        <v>0</v>
      </c>
      <c r="F87" s="140">
        <f t="shared" si="3"/>
        <v>0</v>
      </c>
      <c r="G87" s="140" t="s">
        <v>119</v>
      </c>
      <c r="I87" s="177" t="s">
        <v>119</v>
      </c>
      <c r="J87" s="178" t="str">
        <f>R87</f>
        <v/>
      </c>
      <c r="K87" s="177" t="s">
        <v>120</v>
      </c>
      <c r="L87" s="164"/>
      <c r="M87" s="179"/>
      <c r="N87" s="180"/>
      <c r="O87" s="180"/>
      <c r="P87" s="181">
        <v>0</v>
      </c>
      <c r="Q87" s="186">
        <f>-'Version 1 – salary as a percent'!AC115</f>
        <v>0</v>
      </c>
      <c r="R87" s="183" t="str">
        <f t="shared" si="4"/>
        <v/>
      </c>
      <c r="S87" s="180">
        <f t="shared" si="5"/>
        <v>0</v>
      </c>
      <c r="T87" s="184"/>
      <c r="U87" s="159"/>
      <c r="V87" s="232" t="s">
        <v>121</v>
      </c>
      <c r="W87" s="185" t="str">
        <f t="shared" si="1"/>
        <v xml:space="preserve"> </v>
      </c>
      <c r="X87" s="176" t="str">
        <f>IF(AND($L$57=3,$L$59&lt;&gt;1092),"1",IF(AND($L$57=1,$L$59&lt;&gt;1091),"1","0"))</f>
        <v>0</v>
      </c>
      <c r="AB87" s="176" t="str">
        <f>IF(AND(AM57=3,AM59&lt;&gt;1092),"summary,2",IF(AND(AM57=1,AM59&lt;&gt;1091),"summary,2","summary,2,hidden"))</f>
        <v>summary,2,hidden</v>
      </c>
    </row>
    <row r="88" spans="1:28" s="140" customFormat="1" ht="14.5" x14ac:dyDescent="0.35">
      <c r="A88" s="176" t="s">
        <v>96</v>
      </c>
      <c r="B88" s="176"/>
      <c r="C88" s="176">
        <f t="shared" si="0"/>
        <v>0</v>
      </c>
      <c r="D88" s="176">
        <f t="shared" si="2"/>
        <v>0</v>
      </c>
      <c r="E88" s="176">
        <f>$L$59</f>
        <v>0</v>
      </c>
      <c r="F88" s="140">
        <f t="shared" si="3"/>
        <v>0</v>
      </c>
      <c r="G88" s="140" t="s">
        <v>122</v>
      </c>
      <c r="I88" s="177" t="s">
        <v>122</v>
      </c>
      <c r="J88" s="178" t="str">
        <f>R88</f>
        <v/>
      </c>
      <c r="K88" s="177" t="s">
        <v>123</v>
      </c>
      <c r="L88" s="164"/>
      <c r="M88" s="179"/>
      <c r="N88" s="180"/>
      <c r="O88" s="180"/>
      <c r="P88" s="181">
        <v>0</v>
      </c>
      <c r="Q88" s="186">
        <v>0</v>
      </c>
      <c r="R88" s="183" t="str">
        <f t="shared" si="4"/>
        <v/>
      </c>
      <c r="S88" s="180">
        <f t="shared" si="5"/>
        <v>0</v>
      </c>
      <c r="T88" s="184"/>
      <c r="U88" s="159"/>
      <c r="V88" s="175"/>
      <c r="W88" s="185" t="str">
        <f t="shared" si="1"/>
        <v xml:space="preserve"> </v>
      </c>
      <c r="X88" s="176" t="str">
        <f>IF(AND($L$57=3,$L$59&lt;&gt;1092),"1",IF(AND($L$57=1,$L$59&lt;&gt;1091),"1","0"))</f>
        <v>0</v>
      </c>
      <c r="AB88" s="176" t="str">
        <f>IF(AND(AM57=3,AM59&lt;&gt;1092),"summary,2",IF(AND(AM57=1,AM59&lt;&gt;1091),"summary,2","summary,2,hidden"))</f>
        <v>summary,2,hidden</v>
      </c>
    </row>
    <row r="89" spans="1:28" s="140" customFormat="1" ht="14.5" x14ac:dyDescent="0.35">
      <c r="A89" s="176" t="s">
        <v>96</v>
      </c>
      <c r="B89" s="176"/>
      <c r="C89" s="176">
        <f t="shared" si="0"/>
        <v>0</v>
      </c>
      <c r="D89" s="176">
        <f t="shared" si="2"/>
        <v>0</v>
      </c>
      <c r="E89" s="176">
        <f>$L$59</f>
        <v>0</v>
      </c>
      <c r="F89" s="140">
        <f t="shared" si="3"/>
        <v>0</v>
      </c>
      <c r="G89" s="140" t="s">
        <v>124</v>
      </c>
      <c r="I89" s="177" t="s">
        <v>124</v>
      </c>
      <c r="J89" s="178" t="str">
        <f>R89</f>
        <v/>
      </c>
      <c r="K89" s="177" t="s">
        <v>125</v>
      </c>
      <c r="L89" s="164"/>
      <c r="M89" s="179"/>
      <c r="N89" s="180"/>
      <c r="O89" s="180"/>
      <c r="P89" s="181">
        <v>0</v>
      </c>
      <c r="Q89" s="186">
        <v>0</v>
      </c>
      <c r="R89" s="183" t="str">
        <f t="shared" si="4"/>
        <v/>
      </c>
      <c r="S89" s="180">
        <f t="shared" si="5"/>
        <v>0</v>
      </c>
      <c r="T89" s="184"/>
      <c r="U89" s="159"/>
      <c r="V89" s="232" t="s">
        <v>126</v>
      </c>
      <c r="W89" s="185" t="str">
        <f>IF(Q89&gt;=0," ","&lt;&lt;&lt; OBS ska anges som positivt belopp ")</f>
        <v xml:space="preserve"> </v>
      </c>
      <c r="X89" s="176" t="str">
        <f>IF(AND($L$57=3,$L$59&lt;&gt;1092),"1",IF(AND($L$57=1,$L$59&lt;&gt;1091),"1","0"))</f>
        <v>0</v>
      </c>
      <c r="AB89" s="176" t="str">
        <f>IF(AND(AM57=3,AM59&lt;&gt;1092),"summary,2",IF(AND(AM57=1,AM59&lt;&gt;1091),"summary,2","summary,2,hidden"))</f>
        <v>summary,2,hidden</v>
      </c>
    </row>
    <row r="90" spans="1:28" s="140" customFormat="1" ht="14.5" x14ac:dyDescent="0.35">
      <c r="A90" s="176" t="s">
        <v>96</v>
      </c>
      <c r="B90" s="176"/>
      <c r="C90" s="176">
        <f t="shared" si="0"/>
        <v>0</v>
      </c>
      <c r="D90" s="176">
        <f t="shared" si="2"/>
        <v>0</v>
      </c>
      <c r="E90" s="176">
        <f>$L$59</f>
        <v>0</v>
      </c>
      <c r="F90" s="140">
        <f t="shared" si="3"/>
        <v>0</v>
      </c>
      <c r="G90" s="140" t="s">
        <v>127</v>
      </c>
      <c r="I90" s="177" t="s">
        <v>127</v>
      </c>
      <c r="J90" s="178" t="str">
        <f>R90</f>
        <v/>
      </c>
      <c r="K90" s="177" t="s">
        <v>128</v>
      </c>
      <c r="L90" s="164"/>
      <c r="M90" s="179"/>
      <c r="N90" s="180"/>
      <c r="O90" s="180"/>
      <c r="P90" s="181">
        <v>0</v>
      </c>
      <c r="Q90" s="186">
        <v>0</v>
      </c>
      <c r="R90" s="183" t="str">
        <f t="shared" si="4"/>
        <v/>
      </c>
      <c r="S90" s="180">
        <f t="shared" si="5"/>
        <v>0</v>
      </c>
      <c r="T90" s="184"/>
      <c r="U90" s="159"/>
      <c r="V90" s="175"/>
      <c r="W90" s="185" t="str">
        <f>IF(Q90&gt;=0," ","&lt;&lt;&lt; OBS ska anges som positivt belopp ")</f>
        <v xml:space="preserve"> </v>
      </c>
      <c r="X90" s="176" t="str">
        <f>IF(AND($L$57=3,$L$59&lt;&gt;1092),"1",IF(AND($L$57=1,$L$59&lt;&gt;1091),"1","0"))</f>
        <v>0</v>
      </c>
      <c r="AB90" s="176" t="str">
        <f>IF(AND(AM57=3,AM59&lt;&gt;1092),"summary,2",IF(AND(AM57=1,AM59&lt;&gt;1091),"summary,2","summary,2,hidden"))</f>
        <v>summary,2,hidden</v>
      </c>
    </row>
    <row r="91" spans="1:28" s="140" customFormat="1" ht="5.15" customHeight="1" x14ac:dyDescent="0.35">
      <c r="A91" s="176"/>
      <c r="B91" s="176"/>
      <c r="C91" s="176"/>
      <c r="D91" s="176"/>
      <c r="E91" s="176"/>
      <c r="I91" s="187"/>
      <c r="J91" s="188"/>
      <c r="K91" s="187"/>
      <c r="L91" s="189"/>
      <c r="M91" s="190"/>
      <c r="N91" s="191"/>
      <c r="O91" s="191"/>
      <c r="P91" s="192"/>
      <c r="Q91" s="193"/>
      <c r="R91" s="194"/>
      <c r="S91" s="191"/>
      <c r="T91" s="195"/>
      <c r="U91" s="159"/>
      <c r="V91" s="196"/>
      <c r="W91" s="185"/>
      <c r="X91" s="176"/>
      <c r="AB91" s="176"/>
    </row>
    <row r="92" spans="1:28" s="140" customFormat="1" ht="14.5" x14ac:dyDescent="0.35">
      <c r="A92" s="176" t="s">
        <v>96</v>
      </c>
      <c r="B92" s="176"/>
      <c r="C92" s="176">
        <f t="shared" si="0"/>
        <v>0</v>
      </c>
      <c r="D92" s="176">
        <f t="shared" si="2"/>
        <v>0</v>
      </c>
      <c r="E92" s="176">
        <f>$L$59</f>
        <v>0</v>
      </c>
      <c r="F92" s="140">
        <f t="shared" si="3"/>
        <v>0</v>
      </c>
      <c r="G92" s="140" t="s">
        <v>129</v>
      </c>
      <c r="I92" s="177" t="s">
        <v>129</v>
      </c>
      <c r="J92" s="178" t="str">
        <f>R92</f>
        <v/>
      </c>
      <c r="K92" s="177" t="s">
        <v>130</v>
      </c>
      <c r="L92" s="164"/>
      <c r="M92" s="179"/>
      <c r="N92" s="180"/>
      <c r="O92" s="180"/>
      <c r="P92" s="181">
        <v>0</v>
      </c>
      <c r="Q92" s="186">
        <v>0</v>
      </c>
      <c r="R92" s="183" t="str">
        <f t="shared" si="4"/>
        <v/>
      </c>
      <c r="S92" s="180">
        <f t="shared" si="5"/>
        <v>0</v>
      </c>
      <c r="T92" s="184"/>
      <c r="U92" s="159"/>
      <c r="V92" s="175"/>
      <c r="W92" s="185" t="str">
        <f>IF(Q92&gt;=1,"&lt;&lt;&lt; OBS ange intäkter som negativa belopp"," ")</f>
        <v xml:space="preserve"> </v>
      </c>
      <c r="X92" s="176" t="str">
        <f>IF(OR($L$57=2,$L$57=21,$L$57=4),"1","0")</f>
        <v>0</v>
      </c>
      <c r="AB92" s="176" t="str">
        <f>IF(OR(AM57=2,AM57=21,AM57=4),"summary,2","summary,2,hidden")</f>
        <v>summary,2,hidden</v>
      </c>
    </row>
    <row r="93" spans="1:28" s="140" customFormat="1" ht="5.15" customHeight="1" x14ac:dyDescent="0.35">
      <c r="A93" s="176"/>
      <c r="B93" s="176"/>
      <c r="C93" s="176"/>
      <c r="D93" s="176"/>
      <c r="E93" s="176"/>
      <c r="I93" s="187"/>
      <c r="J93" s="198"/>
      <c r="K93" s="187"/>
      <c r="L93" s="189"/>
      <c r="M93" s="190"/>
      <c r="N93" s="191"/>
      <c r="O93" s="191"/>
      <c r="P93" s="192"/>
      <c r="Q93" s="193"/>
      <c r="R93" s="194"/>
      <c r="S93" s="191"/>
      <c r="T93" s="195"/>
      <c r="U93" s="159"/>
      <c r="V93" s="196"/>
      <c r="W93" s="185"/>
      <c r="X93" s="176"/>
      <c r="AB93" s="176"/>
    </row>
    <row r="94" spans="1:28" s="140" customFormat="1" ht="14.5" x14ac:dyDescent="0.35">
      <c r="A94" s="176" t="s">
        <v>96</v>
      </c>
      <c r="B94" s="176"/>
      <c r="C94" s="176">
        <f t="shared" si="0"/>
        <v>0</v>
      </c>
      <c r="D94" s="176">
        <f t="shared" si="2"/>
        <v>0</v>
      </c>
      <c r="E94" s="176" t="s">
        <v>65</v>
      </c>
      <c r="F94" s="140">
        <f t="shared" si="3"/>
        <v>0</v>
      </c>
      <c r="G94" s="140" t="s">
        <v>131</v>
      </c>
      <c r="I94" s="177" t="s">
        <v>131</v>
      </c>
      <c r="J94" s="178" t="str">
        <f>R94</f>
        <v/>
      </c>
      <c r="K94" s="177" t="s">
        <v>132</v>
      </c>
      <c r="L94" s="164"/>
      <c r="M94" s="179"/>
      <c r="N94" s="180"/>
      <c r="O94" s="180"/>
      <c r="P94" s="181">
        <v>0</v>
      </c>
      <c r="Q94" s="186">
        <v>0</v>
      </c>
      <c r="R94" s="183" t="str">
        <f t="shared" si="4"/>
        <v/>
      </c>
      <c r="S94" s="180">
        <f t="shared" si="5"/>
        <v>0</v>
      </c>
      <c r="T94" s="184"/>
      <c r="U94" s="159"/>
      <c r="V94" s="175"/>
      <c r="W94" s="185" t="str">
        <f>IF(Q94&gt;=1,"&lt;&lt;&lt; OBS ange intäkter som negativa belopp"," ")</f>
        <v xml:space="preserve"> </v>
      </c>
      <c r="X94" s="176" t="str">
        <f>IF(($L$57=3),"1",IF(AND($L$57=1,$L$59=1091),"1","0"))</f>
        <v>0</v>
      </c>
      <c r="AB94" s="176" t="str">
        <f>IF((AM57=3),"summary,2",IF(AND(AM57=1,AM59=1091),"summary,2","summary,2,hidden"))</f>
        <v>summary,2,hidden</v>
      </c>
    </row>
    <row r="95" spans="1:28" s="140" customFormat="1" ht="14.5" x14ac:dyDescent="0.35">
      <c r="A95" s="176" t="s">
        <v>96</v>
      </c>
      <c r="B95" s="176"/>
      <c r="C95" s="176">
        <f t="shared" si="0"/>
        <v>0</v>
      </c>
      <c r="D95" s="176">
        <f t="shared" si="2"/>
        <v>0</v>
      </c>
      <c r="E95" s="176" t="s">
        <v>65</v>
      </c>
      <c r="F95" s="140">
        <f t="shared" si="3"/>
        <v>0</v>
      </c>
      <c r="G95" s="140" t="s">
        <v>133</v>
      </c>
      <c r="I95" s="177" t="s">
        <v>133</v>
      </c>
      <c r="J95" s="178" t="str">
        <f>R95</f>
        <v/>
      </c>
      <c r="K95" s="177" t="s">
        <v>134</v>
      </c>
      <c r="L95" s="164"/>
      <c r="M95" s="179"/>
      <c r="N95" s="180"/>
      <c r="O95" s="180"/>
      <c r="P95" s="181">
        <v>0</v>
      </c>
      <c r="Q95" s="186">
        <v>0</v>
      </c>
      <c r="R95" s="183" t="str">
        <f t="shared" si="4"/>
        <v/>
      </c>
      <c r="S95" s="180">
        <f t="shared" si="5"/>
        <v>0</v>
      </c>
      <c r="T95" s="184"/>
      <c r="U95" s="159"/>
      <c r="V95" s="175"/>
      <c r="W95" s="185" t="str">
        <f>IF(Q95&gt;=1,"&lt;&lt;&lt; OBS ange intäkter som negativa belopp"," ")</f>
        <v xml:space="preserve"> </v>
      </c>
      <c r="X95" s="176" t="str">
        <f>IF(($L$57=3),"1",IF(AND($L$57=1,$L$59=1091),"1","0"))</f>
        <v>0</v>
      </c>
      <c r="AB95" s="176" t="str">
        <f>IF((AM57=3),"summary,2",IF(AND(AM57=1,AM59=1091),"summary,2","summary,2,hidden"))</f>
        <v>summary,2,hidden</v>
      </c>
    </row>
    <row r="96" spans="1:28" s="140" customFormat="1" ht="15" thickBot="1" x14ac:dyDescent="0.4">
      <c r="A96" s="176" t="s">
        <v>96</v>
      </c>
      <c r="B96" s="176"/>
      <c r="C96" s="176">
        <f t="shared" si="0"/>
        <v>0</v>
      </c>
      <c r="D96" s="176">
        <f t="shared" si="2"/>
        <v>0</v>
      </c>
      <c r="E96" s="176" t="s">
        <v>65</v>
      </c>
      <c r="F96" s="140">
        <f t="shared" si="3"/>
        <v>0</v>
      </c>
      <c r="G96" s="140" t="s">
        <v>135</v>
      </c>
      <c r="I96" s="177" t="s">
        <v>135</v>
      </c>
      <c r="J96" s="178" t="str">
        <f>R96</f>
        <v>x</v>
      </c>
      <c r="K96" s="177" t="s">
        <v>136</v>
      </c>
      <c r="L96" s="177"/>
      <c r="M96" s="179"/>
      <c r="N96" s="180"/>
      <c r="O96" s="180"/>
      <c r="P96" s="181">
        <v>0</v>
      </c>
      <c r="Q96" s="199">
        <v>0</v>
      </c>
      <c r="R96" s="200" t="s">
        <v>137</v>
      </c>
      <c r="S96" s="180">
        <f t="shared" si="5"/>
        <v>0</v>
      </c>
      <c r="T96" s="184"/>
      <c r="U96" s="159"/>
      <c r="V96" s="175"/>
      <c r="W96" s="185" t="str">
        <f>IF(Q96&gt;=1,"&lt;&lt;&lt; OBS ange intäkter som negativa belopp"," ")</f>
        <v xml:space="preserve"> </v>
      </c>
      <c r="X96" s="176">
        <v>1</v>
      </c>
      <c r="AB96" s="176" t="s">
        <v>96</v>
      </c>
    </row>
    <row r="97" spans="1:28" s="140" customFormat="1" ht="5.15" customHeight="1" x14ac:dyDescent="0.35">
      <c r="A97" s="176"/>
      <c r="B97" s="176"/>
      <c r="C97" s="176"/>
      <c r="D97" s="176"/>
      <c r="E97" s="176"/>
      <c r="I97" s="177"/>
      <c r="J97" s="201"/>
      <c r="K97" s="177"/>
      <c r="L97" s="177"/>
      <c r="M97" s="179"/>
      <c r="N97" s="180"/>
      <c r="O97" s="180"/>
      <c r="P97" s="181"/>
      <c r="Q97" s="202"/>
      <c r="R97" s="202"/>
      <c r="S97" s="180"/>
      <c r="T97" s="184"/>
      <c r="U97" s="159"/>
      <c r="V97" s="196"/>
      <c r="W97" s="185"/>
      <c r="X97" s="176"/>
      <c r="AB97" s="176"/>
    </row>
    <row r="98" spans="1:28" s="140" customFormat="1" ht="14.5" x14ac:dyDescent="0.35">
      <c r="C98" s="140" t="s">
        <v>65</v>
      </c>
      <c r="D98" s="140" t="s">
        <v>65</v>
      </c>
      <c r="F98" s="140" t="s">
        <v>65</v>
      </c>
      <c r="I98" s="203" t="s">
        <v>138</v>
      </c>
      <c r="J98" s="204"/>
      <c r="K98" s="205" t="s">
        <v>139</v>
      </c>
      <c r="L98" s="205"/>
      <c r="M98" s="206"/>
      <c r="N98" s="207"/>
      <c r="O98" s="208"/>
      <c r="P98" s="209">
        <f>SUM(P74:P96)</f>
        <v>0</v>
      </c>
      <c r="Q98" s="207">
        <f>SUM(Q74:Q96)</f>
        <v>0</v>
      </c>
      <c r="R98" s="207"/>
      <c r="S98" s="207">
        <f>Q98-M98</f>
        <v>0</v>
      </c>
      <c r="T98" s="210"/>
      <c r="U98" s="159"/>
      <c r="V98" s="196"/>
    </row>
    <row r="99" spans="1:28" s="140" customFormat="1" ht="15" thickBot="1" x14ac:dyDescent="0.4">
      <c r="C99" s="140" t="s">
        <v>65</v>
      </c>
      <c r="D99" s="140" t="s">
        <v>65</v>
      </c>
      <c r="F99" s="140" t="s">
        <v>65</v>
      </c>
      <c r="J99" s="163"/>
      <c r="L99" s="166"/>
      <c r="M99" s="173"/>
      <c r="N99" s="211"/>
      <c r="O99" s="211"/>
      <c r="P99" s="212"/>
      <c r="Q99" s="211"/>
      <c r="R99" s="213"/>
      <c r="S99" s="211"/>
      <c r="T99" s="159"/>
      <c r="U99" s="159"/>
      <c r="V99" s="196"/>
    </row>
    <row r="100" spans="1:28" s="140" customFormat="1" ht="15" thickBot="1" x14ac:dyDescent="0.4">
      <c r="A100" s="140" t="s">
        <v>96</v>
      </c>
      <c r="C100" s="176">
        <f t="shared" ref="C100:C109" si="7">$L$51</f>
        <v>0</v>
      </c>
      <c r="D100" s="176">
        <f t="shared" si="2"/>
        <v>0</v>
      </c>
      <c r="F100" s="140">
        <f t="shared" si="3"/>
        <v>0</v>
      </c>
      <c r="G100" s="140" t="s">
        <v>140</v>
      </c>
      <c r="H100" s="140" t="s">
        <v>140</v>
      </c>
      <c r="J100" s="163"/>
      <c r="K100" s="140" t="s">
        <v>141</v>
      </c>
      <c r="L100" s="166"/>
      <c r="M100" s="158"/>
      <c r="N100" s="211"/>
      <c r="O100" s="211"/>
      <c r="P100" s="212">
        <v>0</v>
      </c>
      <c r="Q100" s="214">
        <f>'Version 1 – salary as a percent'!AC68+'Version 1 – salary as a percent'!AC73+'Version 1 – salary as a percent'!AC77</f>
        <v>0</v>
      </c>
      <c r="R100" s="213"/>
      <c r="S100" s="211">
        <f>Q100-M100</f>
        <v>0</v>
      </c>
      <c r="T100" s="159"/>
      <c r="U100" s="159"/>
      <c r="V100" s="175"/>
    </row>
    <row r="101" spans="1:28" s="140" customFormat="1" ht="15" thickBot="1" x14ac:dyDescent="0.4">
      <c r="A101" s="140" t="s">
        <v>96</v>
      </c>
      <c r="C101" s="176">
        <f t="shared" si="7"/>
        <v>0</v>
      </c>
      <c r="D101" s="176">
        <f t="shared" si="2"/>
        <v>0</v>
      </c>
      <c r="F101" s="140">
        <f t="shared" si="3"/>
        <v>0</v>
      </c>
      <c r="G101" s="140" t="s">
        <v>142</v>
      </c>
      <c r="H101" s="140" t="s">
        <v>142</v>
      </c>
      <c r="J101" s="163"/>
      <c r="K101" s="140" t="s">
        <v>143</v>
      </c>
      <c r="L101" s="166"/>
      <c r="M101" s="158"/>
      <c r="N101" s="211"/>
      <c r="O101" s="211"/>
      <c r="P101" s="212">
        <v>0</v>
      </c>
      <c r="Q101" s="211" t="e">
        <f>'Version 1 – salary as a percent'!AC87+'Version 1 – salary as a percent'!#REF!</f>
        <v>#REF!</v>
      </c>
      <c r="R101" s="211"/>
      <c r="S101" s="211">
        <f>IF(Q117&lt;&gt;0,Q117-M101,ROUND((S100+S90+S78+S85)*T101/100,0))</f>
        <v>0</v>
      </c>
      <c r="T101" s="215"/>
      <c r="U101" s="216"/>
      <c r="V101" s="175"/>
    </row>
    <row r="102" spans="1:28" s="140" customFormat="1" ht="14.5" x14ac:dyDescent="0.35">
      <c r="A102" s="140" t="s">
        <v>96</v>
      </c>
      <c r="C102" s="176">
        <f t="shared" si="7"/>
        <v>0</v>
      </c>
      <c r="D102" s="176">
        <f t="shared" si="2"/>
        <v>0</v>
      </c>
      <c r="F102" s="140">
        <f t="shared" si="3"/>
        <v>0</v>
      </c>
      <c r="G102" s="140" t="s">
        <v>144</v>
      </c>
      <c r="H102" s="140" t="s">
        <v>144</v>
      </c>
      <c r="J102" s="163"/>
      <c r="K102" s="140" t="s">
        <v>145</v>
      </c>
      <c r="L102" s="166"/>
      <c r="M102" s="158"/>
      <c r="N102" s="211"/>
      <c r="O102" s="211"/>
      <c r="P102" s="212">
        <v>0</v>
      </c>
      <c r="Q102" s="217">
        <f>'Version 1 – salary as a percent'!AC82</f>
        <v>0</v>
      </c>
      <c r="R102" s="213"/>
      <c r="S102" s="211">
        <f t="shared" ref="S102:S109" si="8">Q102-M102</f>
        <v>0</v>
      </c>
      <c r="T102" s="159"/>
      <c r="U102" s="159"/>
      <c r="V102" s="175"/>
    </row>
    <row r="103" spans="1:28" s="140" customFormat="1" ht="14.5" x14ac:dyDescent="0.35">
      <c r="A103" s="140" t="s">
        <v>96</v>
      </c>
      <c r="C103" s="176">
        <f t="shared" si="7"/>
        <v>0</v>
      </c>
      <c r="D103" s="176">
        <f t="shared" si="2"/>
        <v>0</v>
      </c>
      <c r="F103" s="140">
        <f t="shared" si="3"/>
        <v>0</v>
      </c>
      <c r="G103" s="140" t="s">
        <v>146</v>
      </c>
      <c r="H103" s="140" t="s">
        <v>146</v>
      </c>
      <c r="J103" s="163"/>
      <c r="K103" s="140" t="s">
        <v>147</v>
      </c>
      <c r="L103" s="166"/>
      <c r="M103" s="158"/>
      <c r="N103" s="211"/>
      <c r="O103" s="211"/>
      <c r="P103" s="212">
        <v>0</v>
      </c>
      <c r="Q103" s="218">
        <f>'Version 1 – salary as a percent'!AC84</f>
        <v>0</v>
      </c>
      <c r="R103" s="213"/>
      <c r="S103" s="211">
        <f t="shared" si="8"/>
        <v>0</v>
      </c>
      <c r="T103" s="159"/>
      <c r="U103" s="159"/>
      <c r="V103" s="175"/>
    </row>
    <row r="104" spans="1:28" s="140" customFormat="1" ht="14.5" x14ac:dyDescent="0.35">
      <c r="A104" s="140" t="s">
        <v>96</v>
      </c>
      <c r="C104" s="176">
        <f t="shared" si="7"/>
        <v>0</v>
      </c>
      <c r="D104" s="176">
        <f t="shared" si="2"/>
        <v>0</v>
      </c>
      <c r="F104" s="140">
        <f t="shared" si="3"/>
        <v>0</v>
      </c>
      <c r="G104" s="140" t="s">
        <v>148</v>
      </c>
      <c r="H104" s="140" t="s">
        <v>148</v>
      </c>
      <c r="J104" s="163"/>
      <c r="K104" s="140" t="s">
        <v>149</v>
      </c>
      <c r="L104" s="166"/>
      <c r="M104" s="158"/>
      <c r="N104" s="211"/>
      <c r="O104" s="211"/>
      <c r="P104" s="212">
        <v>0</v>
      </c>
      <c r="Q104" s="218">
        <f>'Version 1 – salary as a percent'!AC85</f>
        <v>0</v>
      </c>
      <c r="R104" s="213"/>
      <c r="S104" s="211">
        <f t="shared" si="8"/>
        <v>0</v>
      </c>
      <c r="T104" s="159"/>
      <c r="U104" s="159"/>
      <c r="V104" s="175"/>
    </row>
    <row r="105" spans="1:28" s="140" customFormat="1" ht="15" thickBot="1" x14ac:dyDescent="0.4">
      <c r="A105" s="140" t="s">
        <v>96</v>
      </c>
      <c r="C105" s="176">
        <f t="shared" si="7"/>
        <v>0</v>
      </c>
      <c r="D105" s="176">
        <f t="shared" si="2"/>
        <v>0</v>
      </c>
      <c r="F105" s="140">
        <f t="shared" si="3"/>
        <v>0</v>
      </c>
      <c r="G105" s="140" t="s">
        <v>150</v>
      </c>
      <c r="H105" s="140" t="s">
        <v>150</v>
      </c>
      <c r="J105" s="163"/>
      <c r="K105" s="140" t="s">
        <v>151</v>
      </c>
      <c r="L105" s="166"/>
      <c r="M105" s="158"/>
      <c r="N105" s="211"/>
      <c r="O105" s="211"/>
      <c r="P105" s="212">
        <v>0</v>
      </c>
      <c r="Q105" s="219">
        <f>'Version 1 – salary as a percent'!AC86</f>
        <v>0</v>
      </c>
      <c r="R105" s="213"/>
      <c r="S105" s="211">
        <f t="shared" si="8"/>
        <v>0</v>
      </c>
      <c r="T105" s="159"/>
      <c r="U105" s="159"/>
      <c r="V105" s="175"/>
    </row>
    <row r="106" spans="1:28" s="140" customFormat="1" ht="14.5" x14ac:dyDescent="0.35">
      <c r="A106" s="140" t="s">
        <v>96</v>
      </c>
      <c r="C106" s="176">
        <f t="shared" si="7"/>
        <v>0</v>
      </c>
      <c r="D106" s="176">
        <f t="shared" si="2"/>
        <v>0</v>
      </c>
      <c r="F106" s="140">
        <f t="shared" si="3"/>
        <v>0</v>
      </c>
      <c r="G106" s="140" t="s">
        <v>152</v>
      </c>
      <c r="H106" s="140" t="s">
        <v>152</v>
      </c>
      <c r="J106" s="163"/>
      <c r="K106" s="140" t="s">
        <v>153</v>
      </c>
      <c r="L106" s="166"/>
      <c r="M106" s="158"/>
      <c r="N106" s="211"/>
      <c r="O106" s="211"/>
      <c r="P106" s="212">
        <v>0</v>
      </c>
      <c r="Q106" s="211">
        <f>'Version 1 – salary as a percent'!AC94</f>
        <v>0</v>
      </c>
      <c r="R106" s="211"/>
      <c r="S106" s="211">
        <f>ROUND((S100+S90+S78+S85)*T106/100,0)</f>
        <v>0</v>
      </c>
      <c r="T106" s="215"/>
      <c r="U106" s="216"/>
      <c r="V106" s="175"/>
    </row>
    <row r="107" spans="1:28" s="140" customFormat="1" ht="14.5" x14ac:dyDescent="0.35">
      <c r="A107" s="140" t="s">
        <v>96</v>
      </c>
      <c r="C107" s="176">
        <f t="shared" si="7"/>
        <v>0</v>
      </c>
      <c r="D107" s="176">
        <f t="shared" si="2"/>
        <v>0</v>
      </c>
      <c r="F107" s="140">
        <f t="shared" si="3"/>
        <v>0</v>
      </c>
      <c r="G107" s="140" t="s">
        <v>154</v>
      </c>
      <c r="H107" s="140" t="s">
        <v>154</v>
      </c>
      <c r="J107" s="163"/>
      <c r="K107" s="140" t="s">
        <v>155</v>
      </c>
      <c r="L107" s="166"/>
      <c r="M107" s="158"/>
      <c r="N107" s="211"/>
      <c r="O107" s="211"/>
      <c r="P107" s="212">
        <v>0</v>
      </c>
      <c r="Q107" s="211">
        <f>'Version 1 – salary as a percent'!AC95</f>
        <v>0</v>
      </c>
      <c r="R107" s="211"/>
      <c r="S107" s="211">
        <f>ROUND((S100+S90+S78+S85)*T107/100,0)</f>
        <v>0</v>
      </c>
      <c r="T107" s="215"/>
      <c r="U107" s="216"/>
      <c r="V107" s="175"/>
    </row>
    <row r="108" spans="1:28" s="140" customFormat="1" ht="15" thickBot="1" x14ac:dyDescent="0.4">
      <c r="A108" s="140" t="s">
        <v>96</v>
      </c>
      <c r="C108" s="176">
        <f t="shared" si="7"/>
        <v>0</v>
      </c>
      <c r="D108" s="176">
        <f t="shared" si="2"/>
        <v>0</v>
      </c>
      <c r="F108" s="140">
        <f t="shared" si="3"/>
        <v>0</v>
      </c>
      <c r="G108" s="140" t="s">
        <v>156</v>
      </c>
      <c r="H108" s="140" t="s">
        <v>156</v>
      </c>
      <c r="J108" s="163"/>
      <c r="K108" s="140" t="s">
        <v>157</v>
      </c>
      <c r="L108" s="166"/>
      <c r="M108" s="158"/>
      <c r="N108" s="211"/>
      <c r="O108" s="211"/>
      <c r="P108" s="212">
        <v>0</v>
      </c>
      <c r="Q108" s="211">
        <f>'Version 1 – salary as a percent'!AC96</f>
        <v>0</v>
      </c>
      <c r="R108" s="211"/>
      <c r="S108" s="211">
        <f>ROUND((S100+S90+S78+S85)*T108/100,0)</f>
        <v>0</v>
      </c>
      <c r="T108" s="215"/>
      <c r="U108" s="216"/>
      <c r="V108" s="175"/>
    </row>
    <row r="109" spans="1:28" s="140" customFormat="1" ht="15" thickBot="1" x14ac:dyDescent="0.4">
      <c r="A109" s="140" t="s">
        <v>96</v>
      </c>
      <c r="C109" s="176">
        <f t="shared" si="7"/>
        <v>0</v>
      </c>
      <c r="D109" s="176">
        <f t="shared" si="2"/>
        <v>0</v>
      </c>
      <c r="F109" s="140">
        <f t="shared" si="3"/>
        <v>0</v>
      </c>
      <c r="G109" s="140" t="s">
        <v>158</v>
      </c>
      <c r="H109" s="140" t="s">
        <v>158</v>
      </c>
      <c r="I109" s="220"/>
      <c r="J109" s="221"/>
      <c r="K109" s="220" t="s">
        <v>159</v>
      </c>
      <c r="L109" s="220"/>
      <c r="M109" s="222"/>
      <c r="N109" s="223"/>
      <c r="O109" s="223"/>
      <c r="P109" s="224">
        <v>0</v>
      </c>
      <c r="Q109" s="214">
        <f>'Version 1 – salary as a percent'!AC89+'Version 1 – salary as a percent'!AC90+'Version 1 – salary as a percent'!AC91</f>
        <v>0</v>
      </c>
      <c r="R109" s="225"/>
      <c r="S109" s="223">
        <f t="shared" si="8"/>
        <v>0</v>
      </c>
      <c r="T109" s="225"/>
      <c r="U109" s="159"/>
      <c r="V109" s="175"/>
    </row>
    <row r="110" spans="1:28" s="140" customFormat="1" ht="14.5" x14ac:dyDescent="0.35">
      <c r="J110" s="163"/>
      <c r="K110" s="166" t="s">
        <v>160</v>
      </c>
      <c r="L110" s="166"/>
      <c r="M110" s="206"/>
      <c r="N110" s="226"/>
      <c r="O110" s="211"/>
      <c r="P110" s="227">
        <f>SUM(P100:P109)</f>
        <v>0</v>
      </c>
      <c r="Q110" s="227" t="e">
        <f>SUM(Q100:Q109)</f>
        <v>#REF!</v>
      </c>
      <c r="R110" s="227"/>
      <c r="S110" s="227">
        <f>SUM(S100:S109)</f>
        <v>0</v>
      </c>
      <c r="T110" s="159"/>
      <c r="U110" s="159"/>
      <c r="V110" s="160"/>
    </row>
    <row r="111" spans="1:28" s="140" customFormat="1" ht="5.15" customHeight="1" x14ac:dyDescent="0.35">
      <c r="J111" s="163"/>
      <c r="L111" s="166"/>
      <c r="M111" s="173"/>
      <c r="N111" s="211"/>
      <c r="O111" s="211" t="s">
        <v>65</v>
      </c>
      <c r="P111" s="211"/>
      <c r="Q111" s="211"/>
      <c r="R111" s="211"/>
      <c r="S111" s="211"/>
      <c r="T111" s="159"/>
      <c r="U111" s="159"/>
      <c r="V111" s="160"/>
    </row>
    <row r="112" spans="1:28" s="140" customFormat="1" ht="5.15" customHeight="1" x14ac:dyDescent="0.35">
      <c r="J112" s="163"/>
      <c r="M112" s="158"/>
      <c r="N112" s="211"/>
      <c r="O112" s="211"/>
      <c r="P112" s="211"/>
      <c r="Q112" s="211"/>
      <c r="R112" s="211"/>
      <c r="S112" s="211"/>
      <c r="T112" s="159"/>
      <c r="U112" s="159"/>
      <c r="V112" s="160"/>
    </row>
    <row r="113" spans="10:22" s="140" customFormat="1" ht="14.5" x14ac:dyDescent="0.35">
      <c r="J113" s="163"/>
      <c r="K113" s="166" t="s">
        <v>161</v>
      </c>
      <c r="M113" s="173"/>
      <c r="N113" s="227"/>
      <c r="O113" s="227" t="s">
        <v>65</v>
      </c>
      <c r="P113" s="227">
        <f t="shared" ref="P113:S113" si="9">P98+P110</f>
        <v>0</v>
      </c>
      <c r="Q113" s="227" t="e">
        <f t="shared" si="9"/>
        <v>#REF!</v>
      </c>
      <c r="R113" s="227"/>
      <c r="S113" s="227">
        <f t="shared" si="9"/>
        <v>0</v>
      </c>
      <c r="T113" s="159"/>
      <c r="U113" s="159"/>
      <c r="V113" s="160"/>
    </row>
    <row r="114" spans="10:22" s="140" customFormat="1" ht="5.15" customHeight="1" x14ac:dyDescent="0.35">
      <c r="J114" s="163"/>
      <c r="M114" s="158"/>
      <c r="T114" s="159"/>
      <c r="U114" s="159"/>
      <c r="V114" s="160"/>
    </row>
    <row r="115" spans="10:22" ht="13" x14ac:dyDescent="0.3">
      <c r="Q115" s="228" t="e">
        <f>IF(Q113&lt;&gt;0,"OBS Totalbudgeten balanserar ej, åtgärda innan budget laddas till Agresso"," ")</f>
        <v>#REF!</v>
      </c>
      <c r="R115" s="228"/>
    </row>
    <row r="116" spans="10:22" ht="11" thickBot="1" x14ac:dyDescent="0.3"/>
    <row r="117" spans="10:22" ht="15" customHeight="1" thickBot="1" x14ac:dyDescent="0.4">
      <c r="N117" s="140"/>
      <c r="P117" s="229"/>
      <c r="Q117" s="214">
        <v>0</v>
      </c>
      <c r="R117" s="211"/>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A11" sqref="A11"/>
    </sheetView>
  </sheetViews>
  <sheetFormatPr defaultRowHeight="12.5" x14ac:dyDescent="0.25"/>
  <cols>
    <col min="1" max="1" width="24.54296875" bestFit="1" customWidth="1"/>
    <col min="2" max="2" width="10.1796875" style="125" bestFit="1" customWidth="1"/>
  </cols>
  <sheetData>
    <row r="1" spans="1:2" x14ac:dyDescent="0.25">
      <c r="A1" t="s">
        <v>223</v>
      </c>
      <c r="B1" s="125">
        <v>0</v>
      </c>
    </row>
    <row r="2" spans="1:2" x14ac:dyDescent="0.25">
      <c r="A2" t="s">
        <v>224</v>
      </c>
      <c r="B2" s="125">
        <v>33700</v>
      </c>
    </row>
    <row r="3" spans="1:2" x14ac:dyDescent="0.25">
      <c r="A3" t="s">
        <v>225</v>
      </c>
      <c r="B3" s="125">
        <v>34700</v>
      </c>
    </row>
    <row r="4" spans="1:2" x14ac:dyDescent="0.25">
      <c r="A4" t="s">
        <v>226</v>
      </c>
      <c r="B4" s="125">
        <v>36700</v>
      </c>
    </row>
    <row r="5" spans="1:2" x14ac:dyDescent="0.25">
      <c r="A5" t="s">
        <v>227</v>
      </c>
      <c r="B5" s="125">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D24" sqref="D24"/>
    </sheetView>
  </sheetViews>
  <sheetFormatPr defaultRowHeight="12.5" x14ac:dyDescent="0.25"/>
  <cols>
    <col min="1" max="1" width="14.1796875" bestFit="1" customWidth="1"/>
    <col min="2" max="2" width="8.81640625" style="135"/>
  </cols>
  <sheetData>
    <row r="1" spans="1:2" x14ac:dyDescent="0.25">
      <c r="A1" s="134" t="s">
        <v>265</v>
      </c>
      <c r="B1" s="135">
        <v>0</v>
      </c>
    </row>
    <row r="2" spans="1:2" x14ac:dyDescent="0.25">
      <c r="A2" s="134">
        <v>0.1</v>
      </c>
      <c r="B2" s="135">
        <v>0.1</v>
      </c>
    </row>
    <row r="3" spans="1:2" x14ac:dyDescent="0.25">
      <c r="A3" s="134">
        <v>0.2</v>
      </c>
      <c r="B3" s="135">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0" sqref="A20"/>
    </sheetView>
  </sheetViews>
  <sheetFormatPr defaultRowHeight="12.5" x14ac:dyDescent="0.25"/>
  <cols>
    <col min="1" max="1" width="50.54296875" bestFit="1" customWidth="1"/>
  </cols>
  <sheetData>
    <row r="2" spans="1:2" x14ac:dyDescent="0.25">
      <c r="A2" t="s">
        <v>250</v>
      </c>
      <c r="B2">
        <v>3</v>
      </c>
    </row>
    <row r="3" spans="1:2" x14ac:dyDescent="0.25">
      <c r="A3" t="s">
        <v>4276</v>
      </c>
      <c r="B3">
        <v>3</v>
      </c>
    </row>
    <row r="4" spans="1:2" x14ac:dyDescent="0.25">
      <c r="A4" t="s">
        <v>4277</v>
      </c>
      <c r="B4">
        <v>5</v>
      </c>
    </row>
    <row r="5" spans="1:2" x14ac:dyDescent="0.25">
      <c r="A5" t="s">
        <v>4278</v>
      </c>
      <c r="B5">
        <v>10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648f964-3a36-4db7-886e-552bc0bb38f3">
      <Terms xmlns="http://schemas.microsoft.com/office/infopath/2007/PartnerControls"/>
    </lcf76f155ced4ddcb4097134ff3c332f>
    <TaxCatchAll xmlns="cd42efd8-4270-492f-b35a-a08af83844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72CE0C096195743BA85297ECC609236" ma:contentTypeVersion="12" ma:contentTypeDescription="Skapa ett nytt dokument." ma:contentTypeScope="" ma:versionID="5eb413dd35155e38e74d8408d4c1e201">
  <xsd:schema xmlns:xsd="http://www.w3.org/2001/XMLSchema" xmlns:xs="http://www.w3.org/2001/XMLSchema" xmlns:p="http://schemas.microsoft.com/office/2006/metadata/properties" xmlns:ns2="0648f964-3a36-4db7-886e-552bc0bb38f3" xmlns:ns3="cd42efd8-4270-492f-b35a-a08af83844a1" targetNamespace="http://schemas.microsoft.com/office/2006/metadata/properties" ma:root="true" ma:fieldsID="5224554f04f0beeabce4723b8a12b0c9" ns2:_="" ns3:_="">
    <xsd:import namespace="0648f964-3a36-4db7-886e-552bc0bb38f3"/>
    <xsd:import namespace="cd42efd8-4270-492f-b35a-a08af83844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8f964-3a36-4db7-886e-552bc0bb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93a65192-9734-4a36-9c54-dd0325533d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42efd8-4270-492f-b35a-a08af83844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3c4b0e-8b8e-4116-89f9-53ef1fc2bce3}" ma:internalName="TaxCatchAll" ma:showField="CatchAllData" ma:web="cd42efd8-4270-492f-b35a-a08af83844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3CD47-77A4-4832-8200-CB4DADE35563}">
  <ds:schemaRefs>
    <ds:schemaRef ds:uri="http://schemas.microsoft.com/office/2006/metadata/properties"/>
    <ds:schemaRef ds:uri="http://schemas.microsoft.com/office/infopath/2007/PartnerControls"/>
    <ds:schemaRef ds:uri="0648f964-3a36-4db7-886e-552bc0bb38f3"/>
    <ds:schemaRef ds:uri="cd42efd8-4270-492f-b35a-a08af83844a1"/>
  </ds:schemaRefs>
</ds:datastoreItem>
</file>

<file path=customXml/itemProps2.xml><?xml version="1.0" encoding="utf-8"?>
<ds:datastoreItem xmlns:ds="http://schemas.openxmlformats.org/officeDocument/2006/customXml" ds:itemID="{82C3F53C-7412-4ED5-8EB4-0CE578AC1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8f964-3a36-4db7-886e-552bc0bb38f3"/>
    <ds:schemaRef ds:uri="cd42efd8-4270-492f-b35a-a08af8384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E02C2D-403A-47CE-AF33-6C0C7B98E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12</vt:i4>
      </vt:variant>
    </vt:vector>
  </HeadingPairs>
  <TitlesOfParts>
    <vt:vector size="34" baseType="lpstr">
      <vt:lpstr>Blankett till Agresso Procent</vt:lpstr>
      <vt:lpstr>Blankett till Agresso Personmån</vt:lpstr>
      <vt:lpstr>Budget till Agresso Personmån </vt:lpstr>
      <vt:lpstr>Version 1 – salary as a percent</vt:lpstr>
      <vt:lpstr>Version 2 - salary in person-mo</vt:lpstr>
      <vt:lpstr>Budget till Agresso Procent</vt:lpstr>
      <vt:lpstr>Doktorandstege</vt:lpstr>
      <vt:lpstr>Samfinansieringsprocent</vt:lpstr>
      <vt:lpstr>Avskrivningstid</vt:lpstr>
      <vt:lpstr>Bemanning </vt:lpstr>
      <vt:lpstr>Grunddata</vt:lpstr>
      <vt:lpstr>org</vt:lpstr>
      <vt:lpstr>institutioner</vt:lpstr>
      <vt:lpstr>mailadresser</vt:lpstr>
      <vt:lpstr>avtalsmail</vt:lpstr>
      <vt:lpstr>visprojgr</vt:lpstr>
      <vt:lpstr>vh</vt:lpstr>
      <vt:lpstr>mp</vt:lpstr>
      <vt:lpstr>fin</vt:lpstr>
      <vt:lpstr>projper</vt:lpstr>
      <vt:lpstr>scb</vt:lpstr>
      <vt:lpstr>ekon</vt:lpstr>
      <vt:lpstr>ekon!ekon_name</vt:lpstr>
      <vt:lpstr>fin_name</vt:lpstr>
      <vt:lpstr>mp_name</vt:lpstr>
      <vt:lpstr>'Blankett till Agresso Procent'!Print_Area</vt:lpstr>
      <vt:lpstr>'Budget till Agresso Personmån '!Print_Area</vt:lpstr>
      <vt:lpstr>'Budget till Agresso Procent'!Print_Area</vt:lpstr>
      <vt:lpstr>'Version 1 – salary as a percent'!Print_Area</vt:lpstr>
      <vt:lpstr>'Version 2 - salary in person-mo'!Print_Area</vt:lpstr>
      <vt:lpstr>projper_name</vt:lpstr>
      <vt:lpstr>scb_name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Ulf Arvidsson</cp:lastModifiedBy>
  <cp:revision/>
  <dcterms:created xsi:type="dcterms:W3CDTF">2013-09-13T08:59:21Z</dcterms:created>
  <dcterms:modified xsi:type="dcterms:W3CDTF">2026-05-18T09:42:41Z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0x010100472CE0C096195743BA85297ECC609236</vt:lpwstr>
  </property>
  <property fmtid="{D5CDD505-2E9C-101B-9397-08002B2CF9AE}" pid="3" name="MediaServiceImageTags">
    <vt:lpwstr/>
  </property>
</Properties>
</file>