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345" windowHeight="7305" tabRatio="931" firstSheet="1" activeTab="1"/>
  </bookViews>
  <sheets>
    <sheet name="Förklaring Instructions" sheetId="1" r:id="rId1"/>
    <sheet name="Flik 1 Sammanställning Summary" sheetId="2" r:id="rId2"/>
    <sheet name="Flik 2 Beräkn dokt o stip" sheetId="3" r:id="rId3"/>
    <sheet name="Flik 3 Beräkning löner" sheetId="4" r:id="rId4"/>
    <sheet name="Flik 4 Övriga direkta kostnader" sheetId="5" r:id="rId5"/>
    <sheet name="Flik 5 Spec. indirekta kostn" sheetId="6" r:id="rId6"/>
    <sheet name="Flik 6 Kommentarer kostnader" sheetId="7" r:id="rId7"/>
    <sheet name="Flik 7 Bilaga indirekta kostn" sheetId="8" r:id="rId8"/>
    <sheet name="Flik 8 KTHgem_kostn" sheetId="9" r:id="rId9"/>
    <sheet name="Flik 9 Skol o Avd gemen_kostn" sheetId="10" r:id="rId10"/>
    <sheet name="Blad1" sheetId="11" r:id="rId11"/>
  </sheets>
  <definedNames>
    <definedName name="_xlnm.Print_Area" localSheetId="1">'Flik 1 Sammanställning Summary'!$A:$J</definedName>
    <definedName name="_xlnm.Print_Area" localSheetId="2">'Flik 2 Beräkn dokt o stip'!$A:$L</definedName>
    <definedName name="_xlnm.Print_Area" localSheetId="3">'Flik 3 Beräkning löner'!$A$1:$M$81</definedName>
    <definedName name="_xlnm.Print_Area" localSheetId="4">'Flik 4 Övriga direkta kostnader'!$A:$J</definedName>
    <definedName name="_xlnm.Print_Area" localSheetId="5">'Flik 5 Spec. indirekta kostn'!$A:$J</definedName>
    <definedName name="_xlnm.Print_Area" localSheetId="7">'Flik 7 Bilaga indirekta kostn'!$A:$H</definedName>
    <definedName name="_xlnm.Print_Titles" localSheetId="3">'Flik 3 Beräkning löner'!$1:$6</definedName>
    <definedName name="_xlnm.Print_Titles" localSheetId="4">'Flik 4 Övriga direkta kostnader'!$1:$6</definedName>
    <definedName name="_xlnm.Print_Titles" localSheetId="5">'Flik 5 Spec. indirekta kostn'!$1:$7</definedName>
  </definedNames>
  <calcPr fullCalcOnLoad="1"/>
</workbook>
</file>

<file path=xl/comments10.xml><?xml version="1.0" encoding="utf-8"?>
<comments xmlns="http://schemas.openxmlformats.org/spreadsheetml/2006/main">
  <authors>
    <author>odung</author>
    <author>Leif Wallsby</author>
  </authors>
  <commentList>
    <comment ref="A18" authorId="0">
      <text>
        <r>
          <rPr>
            <b/>
            <sz val="8"/>
            <rFont val="Tahoma"/>
            <family val="2"/>
          </rPr>
          <t>odung:</t>
        </r>
        <r>
          <rPr>
            <sz val="8"/>
            <rFont val="Tahoma"/>
            <family val="2"/>
          </rPr>
          <t xml:space="preserve">
Här fyller du i namnet på den avdelning som mallen gäller för. Namnet överförs sedan till fliken för Bilaga indirekta kostnader och Flik 1 Sammanställning.</t>
        </r>
      </text>
    </comment>
    <comment ref="M14" authorId="1">
      <text>
        <r>
          <rPr>
            <sz val="9"/>
            <rFont val="Tahoma"/>
            <family val="2"/>
          </rPr>
          <t xml:space="preserve">Ev. justering av totalbeloppet för skolgemensamma kostnader kan göras här.
</t>
        </r>
      </text>
    </comment>
    <comment ref="M47" authorId="1">
      <text>
        <r>
          <rPr>
            <sz val="9"/>
            <rFont val="Tahoma"/>
            <family val="2"/>
          </rPr>
          <t xml:space="preserve">Eventuell justering av de avdelningsgemensamma total 
kostnaderna kan göras här.
</t>
        </r>
      </text>
    </comment>
    <comment ref="A6" authorId="1">
      <text>
        <r>
          <rPr>
            <sz val="9"/>
            <rFont val="Tahoma"/>
            <family val="2"/>
          </rPr>
          <t>Kopiera och klistra in värden från arbetsbok:  "SUHF_20XX.SKOLA.xls" 
flik:
"TILL PROJEKTKALKYLMALLEN" till denna rad.</t>
        </r>
      </text>
    </comment>
    <comment ref="A19" authorId="1">
      <text>
        <r>
          <rPr>
            <sz val="9"/>
            <rFont val="Tahoma"/>
            <family val="2"/>
          </rPr>
          <t>Kopiera och klistra in värden från arbetsbok:  "SUHF_20XX.SKOLA.xls" 
flik:
"TILL PROJEKTKALKYLMALLEN" till denna rad.</t>
        </r>
      </text>
    </comment>
  </commentList>
</comments>
</file>

<file path=xl/comments2.xml><?xml version="1.0" encoding="utf-8"?>
<comments xmlns="http://schemas.openxmlformats.org/spreadsheetml/2006/main">
  <authors>
    <author>tinab</author>
    <author>Leif Wallsby</author>
  </authors>
  <commentList>
    <comment ref="C11" authorId="0">
      <text>
        <r>
          <rPr>
            <b/>
            <sz val="8"/>
            <rFont val="Tahoma"/>
            <family val="2"/>
          </rPr>
          <t>Från flik 2 och 3</t>
        </r>
      </text>
    </comment>
    <comment ref="C12" authorId="0">
      <text>
        <r>
          <rPr>
            <b/>
            <sz val="8"/>
            <rFont val="Tahoma"/>
            <family val="2"/>
          </rPr>
          <t>Från flik 4</t>
        </r>
      </text>
    </comment>
    <comment ref="C14" authorId="0">
      <text>
        <r>
          <rPr>
            <b/>
            <sz val="8"/>
            <rFont val="Tahoma"/>
            <family val="2"/>
          </rPr>
          <t>Från flik 4</t>
        </r>
      </text>
    </comment>
    <comment ref="C15" authorId="0">
      <text>
        <r>
          <rPr>
            <b/>
            <sz val="8"/>
            <rFont val="Tahoma"/>
            <family val="2"/>
          </rPr>
          <t>Från flik 4</t>
        </r>
      </text>
    </comment>
    <comment ref="C17" authorId="0">
      <text>
        <r>
          <rPr>
            <b/>
            <sz val="8"/>
            <rFont val="Tahoma"/>
            <family val="2"/>
          </rPr>
          <t>Från flik 4</t>
        </r>
      </text>
    </comment>
    <comment ref="C21" authorId="0">
      <text>
        <r>
          <rPr>
            <b/>
            <sz val="8"/>
            <rFont val="Tahoma"/>
            <family val="2"/>
          </rPr>
          <t>Från flik 5</t>
        </r>
      </text>
    </comment>
    <comment ref="C22" authorId="0">
      <text>
        <r>
          <rPr>
            <b/>
            <sz val="8"/>
            <rFont val="Tahoma"/>
            <family val="2"/>
          </rPr>
          <t>Från flik 5</t>
        </r>
      </text>
    </comment>
    <comment ref="C23" authorId="0">
      <text>
        <r>
          <rPr>
            <b/>
            <sz val="8"/>
            <rFont val="Tahoma"/>
            <family val="2"/>
          </rPr>
          <t>Från flik 5</t>
        </r>
      </text>
    </comment>
    <comment ref="C42" authorId="0">
      <text>
        <r>
          <rPr>
            <sz val="8"/>
            <rFont val="Tahoma"/>
            <family val="2"/>
          </rPr>
          <t>Negativt belopp innebär att inte alla kostnader är finansierade ovan.
A minus indicates that the costs are not fully financed.</t>
        </r>
        <r>
          <rPr>
            <b/>
            <sz val="8"/>
            <rFont val="Tahoma"/>
            <family val="2"/>
          </rPr>
          <t xml:space="preserve">
</t>
        </r>
      </text>
    </comment>
    <comment ref="C13" authorId="1">
      <text>
        <r>
          <rPr>
            <b/>
            <sz val="9"/>
            <rFont val="Tahoma"/>
            <family val="2"/>
          </rPr>
          <t>Från flik 4</t>
        </r>
      </text>
    </comment>
    <comment ref="C16" authorId="0">
      <text>
        <r>
          <rPr>
            <b/>
            <sz val="8"/>
            <rFont val="Tahoma"/>
            <family val="2"/>
          </rPr>
          <t>Från flik 4</t>
        </r>
      </text>
    </comment>
  </commentList>
</comments>
</file>

<file path=xl/comments3.xml><?xml version="1.0" encoding="utf-8"?>
<comments xmlns="http://schemas.openxmlformats.org/spreadsheetml/2006/main">
  <authors>
    <author>tinab</author>
  </authors>
  <commentList>
    <comment ref="C13" authorId="0">
      <text>
        <r>
          <rPr>
            <b/>
            <sz val="8"/>
            <rFont val="Tahoma"/>
            <family val="2"/>
          </rPr>
          <t>Kan fyllas i antingen för en person eller för flera doktorander</t>
        </r>
      </text>
    </comment>
    <comment ref="C14" authorId="0">
      <text>
        <r>
          <rPr>
            <b/>
            <sz val="8"/>
            <rFont val="Tahoma"/>
            <family val="2"/>
          </rPr>
          <t>Antal heltidsmånader personen/personerna kommer att få lön för under året, normalt 12 månader</t>
        </r>
      </text>
    </comment>
    <comment ref="C90" authorId="0">
      <text>
        <r>
          <rPr>
            <b/>
            <sz val="8"/>
            <rFont val="Tahoma"/>
            <family val="2"/>
          </rPr>
          <t>Antal månader personen/personerna kommer att få stipendium under året, normalt 12 månader</t>
        </r>
      </text>
    </comment>
    <comment ref="C89" authorId="0">
      <text>
        <r>
          <rPr>
            <b/>
            <sz val="8"/>
            <rFont val="Tahoma"/>
            <family val="2"/>
          </rPr>
          <t>Kan fyllas i antingen för en eller för flera stipendiater med samma belopp per månad</t>
        </r>
      </text>
    </comment>
  </commentList>
</comments>
</file>

<file path=xl/comments4.xml><?xml version="1.0" encoding="utf-8"?>
<comments xmlns="http://schemas.openxmlformats.org/spreadsheetml/2006/main">
  <authors>
    <author>tinab</author>
    <author>Leif Wallsby</author>
  </authors>
  <commentList>
    <comment ref="C13" authorId="0">
      <text>
        <r>
          <rPr>
            <b/>
            <sz val="8"/>
            <rFont val="Tahoma"/>
            <family val="2"/>
          </rPr>
          <t>Kan fyllas i antingen för en person eller för en kategori personer med samma månadslön</t>
        </r>
      </text>
    </comment>
    <comment ref="C18" authorId="0">
      <text>
        <r>
          <rPr>
            <b/>
            <sz val="8"/>
            <rFont val="Tahoma"/>
            <family val="2"/>
          </rPr>
          <t>Månadslön heltid exkl lönebikostnader</t>
        </r>
      </text>
    </comment>
    <comment ref="C14" authorId="0">
      <text>
        <r>
          <rPr>
            <b/>
            <sz val="8"/>
            <rFont val="Tahoma"/>
            <family val="2"/>
          </rPr>
          <t>Antal heltidsmånader personen/personerna kommer att få lön för under året, normalt 12 månader</t>
        </r>
      </text>
    </comment>
    <comment ref="C19" authorId="1">
      <text>
        <r>
          <rPr>
            <b/>
            <sz val="9"/>
            <rFont val="Tahoma"/>
            <family val="2"/>
          </rPr>
          <t>Förväntad årlig lönerevision</t>
        </r>
        <r>
          <rPr>
            <sz val="9"/>
            <rFont val="Tahoma"/>
            <family val="2"/>
          </rPr>
          <t xml:space="preserve">
</t>
        </r>
      </text>
    </comment>
    <comment ref="C17" authorId="1">
      <text>
        <r>
          <rPr>
            <b/>
            <sz val="9"/>
            <rFont val="Tahoma"/>
            <family val="2"/>
          </rPr>
          <t xml:space="preserve">Klicka på </t>
        </r>
        <r>
          <rPr>
            <b/>
            <sz val="16"/>
            <rFont val="Tahoma"/>
            <family val="2"/>
          </rPr>
          <t>+</t>
        </r>
        <r>
          <rPr>
            <b/>
            <sz val="9"/>
            <rFont val="Tahoma"/>
            <family val="2"/>
          </rPr>
          <t xml:space="preserve"> för att se detaljer.</t>
        </r>
      </text>
    </comment>
    <comment ref="C28" authorId="1">
      <text>
        <r>
          <rPr>
            <b/>
            <sz val="9"/>
            <rFont val="Tahoma"/>
            <family val="2"/>
          </rPr>
          <t xml:space="preserve">Klicka på </t>
        </r>
        <r>
          <rPr>
            <b/>
            <sz val="16"/>
            <rFont val="Tahoma"/>
            <family val="2"/>
          </rPr>
          <t>+</t>
        </r>
        <r>
          <rPr>
            <b/>
            <sz val="9"/>
            <rFont val="Tahoma"/>
            <family val="2"/>
          </rPr>
          <t xml:space="preserve"> för att se detaljer.</t>
        </r>
      </text>
    </comment>
    <comment ref="C39" authorId="1">
      <text>
        <r>
          <rPr>
            <b/>
            <sz val="9"/>
            <rFont val="Tahoma"/>
            <family val="2"/>
          </rPr>
          <t xml:space="preserve">Klicka på </t>
        </r>
        <r>
          <rPr>
            <b/>
            <sz val="16"/>
            <rFont val="Tahoma"/>
            <family val="2"/>
          </rPr>
          <t>+</t>
        </r>
        <r>
          <rPr>
            <b/>
            <sz val="9"/>
            <rFont val="Tahoma"/>
            <family val="2"/>
          </rPr>
          <t xml:space="preserve"> för att se detaljer.</t>
        </r>
      </text>
    </comment>
    <comment ref="C50" authorId="1">
      <text>
        <r>
          <rPr>
            <b/>
            <sz val="9"/>
            <rFont val="Tahoma"/>
            <family val="2"/>
          </rPr>
          <t xml:space="preserve">Klicka på </t>
        </r>
        <r>
          <rPr>
            <b/>
            <sz val="16"/>
            <rFont val="Tahoma"/>
            <family val="2"/>
          </rPr>
          <t>+</t>
        </r>
        <r>
          <rPr>
            <b/>
            <sz val="9"/>
            <rFont val="Tahoma"/>
            <family val="2"/>
          </rPr>
          <t xml:space="preserve"> för att se detaljer.</t>
        </r>
      </text>
    </comment>
    <comment ref="C61" authorId="1">
      <text>
        <r>
          <rPr>
            <b/>
            <sz val="9"/>
            <rFont val="Tahoma"/>
            <family val="2"/>
          </rPr>
          <t xml:space="preserve">Klicka på </t>
        </r>
        <r>
          <rPr>
            <b/>
            <sz val="16"/>
            <rFont val="Tahoma"/>
            <family val="2"/>
          </rPr>
          <t>+</t>
        </r>
        <r>
          <rPr>
            <b/>
            <sz val="9"/>
            <rFont val="Tahoma"/>
            <family val="2"/>
          </rPr>
          <t xml:space="preserve"> för att se detaljer.</t>
        </r>
      </text>
    </comment>
    <comment ref="C72" authorId="1">
      <text>
        <r>
          <rPr>
            <b/>
            <sz val="9"/>
            <rFont val="Tahoma"/>
            <family val="2"/>
          </rPr>
          <t xml:space="preserve">Klicka på </t>
        </r>
        <r>
          <rPr>
            <b/>
            <sz val="16"/>
            <rFont val="Tahoma"/>
            <family val="2"/>
          </rPr>
          <t>+</t>
        </r>
        <r>
          <rPr>
            <b/>
            <sz val="9"/>
            <rFont val="Tahoma"/>
            <family val="2"/>
          </rPr>
          <t xml:space="preserve"> för att se detaljer.</t>
        </r>
      </text>
    </comment>
  </commentList>
</comments>
</file>

<file path=xl/comments5.xml><?xml version="1.0" encoding="utf-8"?>
<comments xmlns="http://schemas.openxmlformats.org/spreadsheetml/2006/main">
  <authors>
    <author>tinab</author>
  </authors>
  <commentList>
    <comment ref="C36" authorId="0">
      <text>
        <r>
          <rPr>
            <b/>
            <sz val="8"/>
            <rFont val="Tahoma"/>
            <family val="2"/>
          </rPr>
          <t>Fyll i beskrivning och belopp</t>
        </r>
      </text>
    </comment>
    <comment ref="C45" authorId="0">
      <text>
        <r>
          <rPr>
            <b/>
            <sz val="8"/>
            <rFont val="Tahoma"/>
            <family val="2"/>
          </rPr>
          <t>Fyll i beskrivning och belopp</t>
        </r>
      </text>
    </comment>
    <comment ref="C18" authorId="0">
      <text>
        <r>
          <rPr>
            <b/>
            <sz val="8"/>
            <rFont val="Tahoma"/>
            <family val="2"/>
          </rPr>
          <t>Fyll i beskrivning och belopp</t>
        </r>
      </text>
    </comment>
    <comment ref="C27" authorId="0">
      <text>
        <r>
          <rPr>
            <b/>
            <sz val="8"/>
            <rFont val="Tahoma"/>
            <family val="2"/>
          </rPr>
          <t>Fyll i beskrivning och belopp</t>
        </r>
      </text>
    </comment>
    <comment ref="C55" authorId="0">
      <text>
        <r>
          <rPr>
            <b/>
            <sz val="8"/>
            <rFont val="Tahoma"/>
            <family val="2"/>
          </rPr>
          <t>Fyll i beskrivning, totalt anskaffnings-värde och avskrivning per år</t>
        </r>
      </text>
    </comment>
    <comment ref="C9" authorId="0">
      <text>
        <r>
          <rPr>
            <b/>
            <sz val="8"/>
            <rFont val="Tahoma"/>
            <family val="2"/>
          </rPr>
          <t>Fyll direkta lokalkostnader där de är kända.</t>
        </r>
      </text>
    </comment>
  </commentList>
</comments>
</file>

<file path=xl/comments8.xml><?xml version="1.0" encoding="utf-8"?>
<comments xmlns="http://schemas.openxmlformats.org/spreadsheetml/2006/main">
  <authors>
    <author>odung</author>
  </authors>
  <commentList>
    <comment ref="C6" authorId="0">
      <text>
        <r>
          <rPr>
            <b/>
            <sz val="8"/>
            <rFont val="Tahoma"/>
            <family val="2"/>
          </rPr>
          <t>odung:</t>
        </r>
        <r>
          <rPr>
            <sz val="8"/>
            <rFont val="Tahoma"/>
            <family val="2"/>
          </rPr>
          <t xml:space="preserve">
Fylls i av KTH/UF, namnet länkas sedan vidare till Flik 1 Sammanställning.</t>
        </r>
      </text>
    </comment>
  </commentList>
</comments>
</file>

<file path=xl/sharedStrings.xml><?xml version="1.0" encoding="utf-8"?>
<sst xmlns="http://schemas.openxmlformats.org/spreadsheetml/2006/main" count="602" uniqueCount="333">
  <si>
    <t>Semesterersättning</t>
  </si>
  <si>
    <t>Summa löner, inkl. lönebikostnader</t>
  </si>
  <si>
    <t>Spec. projektkostnader</t>
  </si>
  <si>
    <t>Kommentarer</t>
  </si>
  <si>
    <t>Avskrivning</t>
  </si>
  <si>
    <t>Total investerings-           kostnad</t>
  </si>
  <si>
    <t>Lönebikostnader</t>
  </si>
  <si>
    <t>Projekt:</t>
  </si>
  <si>
    <t>Projektledare:</t>
  </si>
  <si>
    <t>Summa</t>
  </si>
  <si>
    <t>Direkta kostnader</t>
  </si>
  <si>
    <t>A</t>
  </si>
  <si>
    <t>B</t>
  </si>
  <si>
    <t>C</t>
  </si>
  <si>
    <t>D</t>
  </si>
  <si>
    <t>Indirekta kostnader</t>
  </si>
  <si>
    <t>E</t>
  </si>
  <si>
    <t>Summa indirekta kostnader</t>
  </si>
  <si>
    <t>Specifikation över projektkostnader</t>
  </si>
  <si>
    <t>Summa lönekostnader</t>
  </si>
  <si>
    <t>[...]</t>
  </si>
  <si>
    <t>Summa materialkostnader</t>
  </si>
  <si>
    <t>Ledning</t>
  </si>
  <si>
    <t>Forskningsadministration</t>
  </si>
  <si>
    <t>Ekonomi- och personaladministration</t>
  </si>
  <si>
    <t>Infrastruktur och service</t>
  </si>
  <si>
    <t>Bibliotek</t>
  </si>
  <si>
    <t>Projektkalkyl externfinansierat forskningsprojekt sammanställning</t>
  </si>
  <si>
    <t>Kategori/person 1</t>
  </si>
  <si>
    <t>Kategori/person 2</t>
  </si>
  <si>
    <t>Kategori/person 3</t>
  </si>
  <si>
    <t>Kategori/person 4</t>
  </si>
  <si>
    <t>Mån.lön dokt.steg grund  inkl sem tillägg 2,05%</t>
  </si>
  <si>
    <t>Mån.lön dokt.steg 30% inkl sem tillägg 2,05%</t>
  </si>
  <si>
    <t>Mån.lön dokt.steg 50% inkl sem tillägg 2,05%</t>
  </si>
  <si>
    <t>Mån.lön dokt.steg 80% inkl sem tillägg 2,05%</t>
  </si>
  <si>
    <t>Doktorand 2</t>
  </si>
  <si>
    <t>Doktorand 3</t>
  </si>
  <si>
    <t>Ekonomi- och personaladm</t>
  </si>
  <si>
    <t>Högskolegemensamma</t>
  </si>
  <si>
    <t>Skolgemensamma</t>
  </si>
  <si>
    <t>Avdelningsgemensamma</t>
  </si>
  <si>
    <t>KTH</t>
  </si>
  <si>
    <t>Datum:</t>
  </si>
  <si>
    <t>Semestertillägg</t>
  </si>
  <si>
    <t>Årlig lönerevision</t>
  </si>
  <si>
    <t xml:space="preserve">Förutsättningar </t>
  </si>
  <si>
    <t>Summa personmånader</t>
  </si>
  <si>
    <t>personmånader doktorandsteg grund</t>
  </si>
  <si>
    <t>personmånader doktorandsteg 30%</t>
  </si>
  <si>
    <t>personmånader doktorandsteg 50%</t>
  </si>
  <si>
    <t>personmånader doktorandsteg 80%</t>
  </si>
  <si>
    <t>Personmånader, tillsvidareanställda</t>
  </si>
  <si>
    <t>Personmånader, tillfälligt anställda</t>
  </si>
  <si>
    <t>Kategori/person 5</t>
  </si>
  <si>
    <t>Kategori/person 6</t>
  </si>
  <si>
    <t>Stipendiater</t>
  </si>
  <si>
    <t>Stipendiemånader</t>
  </si>
  <si>
    <t>Kategori/person 7</t>
  </si>
  <si>
    <t>Kategori/person 8</t>
  </si>
  <si>
    <t>Kategori/person 9</t>
  </si>
  <si>
    <t>Summa stipendier</t>
  </si>
  <si>
    <t>Stipendium per månad (tkr per person)</t>
  </si>
  <si>
    <t>Pers. mån.</t>
  </si>
  <si>
    <t>Löner, inkl. lönebikostnader doktorander</t>
  </si>
  <si>
    <t>Summa doktorandlöner</t>
  </si>
  <si>
    <t>Beräkning lönekostnader doktorander och stipendier</t>
  </si>
  <si>
    <t>Spec. övriga direkta projektkostnader</t>
  </si>
  <si>
    <t>Doktorand 4</t>
  </si>
  <si>
    <t>Doktorand 5</t>
  </si>
  <si>
    <t>Summa utrustning ej anläggningstillgångar</t>
  </si>
  <si>
    <t>Utrustning anläggnings- 
tillgångar</t>
  </si>
  <si>
    <t>Summa utrustning anläggningstillgångar</t>
  </si>
  <si>
    <t>Summa specifika lokaler</t>
  </si>
  <si>
    <t>%-sats lokalkostnad</t>
  </si>
  <si>
    <t>Schablonkostnad lokaler</t>
  </si>
  <si>
    <t>Summa högskolegemensamma</t>
  </si>
  <si>
    <t>Summa skolgemensamma</t>
  </si>
  <si>
    <t>Summa avdelningsgemensamma</t>
  </si>
  <si>
    <t>Påläggsbas är lönekostnader och stipendier</t>
  </si>
  <si>
    <t>Doktorandlönekostnader</t>
  </si>
  <si>
    <t>Lönekostnader</t>
  </si>
  <si>
    <t>Lokalkostnad beräknad med schablon% på lönekostnader och stipendier</t>
  </si>
  <si>
    <t>% på lönekostn:</t>
  </si>
  <si>
    <t>Fyll i finansiering i gula fält på rad 29-36 i sammanställningen nedan.</t>
  </si>
  <si>
    <t>Tänk på att lägga månaderna på lämpliga doktorandsteg.</t>
  </si>
  <si>
    <t>För stipendiater fylls i antal månader per år (max 12)</t>
  </si>
  <si>
    <t>och stipendiebeloppet per månad i tkr.</t>
  </si>
  <si>
    <t xml:space="preserve">ska arbeta i projektet per år (max 12). </t>
  </si>
  <si>
    <t>För varje person eller kategori ska fyllas i:</t>
  </si>
  <si>
    <t>antal personmånader per år (max 12 per person) och</t>
  </si>
  <si>
    <t>Fyll i belopp i tkr</t>
  </si>
  <si>
    <t>Indirekta kostnader beräknas</t>
  </si>
  <si>
    <t xml:space="preserve">här automatiskt baserat på </t>
  </si>
  <si>
    <t>avdelningens påläggs-%.</t>
  </si>
  <si>
    <t xml:space="preserve"> Indirekta kostnader per nivå</t>
  </si>
  <si>
    <t>År</t>
  </si>
  <si>
    <t>Avdelning</t>
  </si>
  <si>
    <t>Forskning</t>
  </si>
  <si>
    <t>Totalt</t>
  </si>
  <si>
    <t>tkr</t>
  </si>
  <si>
    <t>Utbildning-forskning</t>
  </si>
  <si>
    <t>Ekonomi-personal</t>
  </si>
  <si>
    <t>Infrastruktur-service</t>
  </si>
  <si>
    <t>% *</t>
  </si>
  <si>
    <t>Högskolegem andel</t>
  </si>
  <si>
    <t>Skolgem andel</t>
  </si>
  <si>
    <t>Avd-/Institutionsgem</t>
  </si>
  <si>
    <t>Fördelningsbas avdelning</t>
  </si>
  <si>
    <t>för avdelningen= lägsta nivå</t>
  </si>
  <si>
    <t>*</t>
  </si>
  <si>
    <t>Gem kostn</t>
  </si>
  <si>
    <t>Indirekta kostnader / Täckningsbidrag</t>
  </si>
  <si>
    <t>Avdelningens andel av totalt</t>
  </si>
  <si>
    <t>Täckningsbidrag, % =</t>
  </si>
  <si>
    <t>Månadslön (tkr/person)</t>
  </si>
  <si>
    <t>direkt lön inkl stipendier</t>
  </si>
  <si>
    <t>Behov av täcknings-bidrag</t>
  </si>
  <si>
    <t>Utbildning &amp; forsknings-administration</t>
  </si>
  <si>
    <t>Ekonomi &amp; personal-administration</t>
  </si>
  <si>
    <t>Infrastruktur</t>
  </si>
  <si>
    <t>TB</t>
  </si>
  <si>
    <t>Utbildn</t>
  </si>
  <si>
    <t>Forskn</t>
  </si>
  <si>
    <t>SUMMA</t>
  </si>
  <si>
    <t>Andel av totalt TB per funktion, UTB resp FORSK</t>
  </si>
  <si>
    <t>GEMENSAM VERKSAMHET INOM SKOLAN</t>
  </si>
  <si>
    <t>d</t>
  </si>
  <si>
    <t>e</t>
  </si>
  <si>
    <t>f</t>
  </si>
  <si>
    <t>g</t>
  </si>
  <si>
    <t>h</t>
  </si>
  <si>
    <t>i</t>
  </si>
  <si>
    <t>j</t>
  </si>
  <si>
    <t>k</t>
  </si>
  <si>
    <t>l</t>
  </si>
  <si>
    <t>m</t>
  </si>
  <si>
    <t>n</t>
  </si>
  <si>
    <t>o</t>
  </si>
  <si>
    <t>p</t>
  </si>
  <si>
    <t>q</t>
  </si>
  <si>
    <t>r</t>
  </si>
  <si>
    <t>s</t>
  </si>
  <si>
    <t>t</t>
  </si>
  <si>
    <t>u</t>
  </si>
  <si>
    <t>v</t>
  </si>
  <si>
    <t>x</t>
  </si>
  <si>
    <t>y</t>
  </si>
  <si>
    <t>z</t>
  </si>
  <si>
    <t>å</t>
  </si>
  <si>
    <t>ä</t>
  </si>
  <si>
    <t>ö</t>
  </si>
  <si>
    <t>LÖNEBAS AVDELNINGSNIVÅ</t>
  </si>
  <si>
    <t>LÖNEBAS PROJEKT/AVDELNING</t>
  </si>
  <si>
    <t>b</t>
  </si>
  <si>
    <t>c</t>
  </si>
  <si>
    <t>Fyll i avdelningens namn (byt ut denna text)</t>
  </si>
  <si>
    <t>TKR</t>
  </si>
  <si>
    <t>Flik 1</t>
  </si>
  <si>
    <t>Flik 2</t>
  </si>
  <si>
    <t>Flik 3</t>
  </si>
  <si>
    <t>Flik 4</t>
  </si>
  <si>
    <t>Flik 5</t>
  </si>
  <si>
    <t>Flik 6</t>
  </si>
  <si>
    <t>Flik 7</t>
  </si>
  <si>
    <t>Flik 8</t>
  </si>
  <si>
    <t>Flik 9</t>
  </si>
  <si>
    <t>Denna flik är i första hand en sammanställningsflik, viss information efterfrågas och fylls i i de gulmarkerade fälten.</t>
  </si>
  <si>
    <t>I denna flik budgeteras kostnader förknippade med doktorander och stipendiater, fyll i de gula fälten.</t>
  </si>
  <si>
    <t>I denna flik budgeteras övriga direkta kostnader i projektet, fyll i de gula fälten.</t>
  </si>
  <si>
    <t>Fliken är skyddad utan lösenord.</t>
  </si>
  <si>
    <t>Fliken är en specifikation av de indirekta kostnaderna som projektet kommer att belastas med.</t>
  </si>
  <si>
    <t>I denna flik kan kommentarer avseende projektet lämnas.</t>
  </si>
  <si>
    <t>Fliken innehåller information om skolans beslutade TB gällande forskning, skolans budget för gemensamma kostnader och budget för avdelningsgemensamma kostnader.</t>
  </si>
  <si>
    <t>Andel av totalt TB per funktion.</t>
  </si>
  <si>
    <t>budgetera i TKR</t>
  </si>
  <si>
    <t>Egna anteckningar</t>
  </si>
  <si>
    <t>Avdelningens andel av totalt KTH</t>
  </si>
  <si>
    <t>Avdelningen totalt</t>
  </si>
  <si>
    <t>I denna flik budgeteras personalkostnader, fyll i de gula fälten.</t>
  </si>
  <si>
    <t>Projekt</t>
  </si>
  <si>
    <t>Projektledare</t>
  </si>
  <si>
    <t>Högskola</t>
  </si>
  <si>
    <t>Skola</t>
  </si>
  <si>
    <t>Fliken är lösenordsskyddad av ekonomiansvarig på skolan.</t>
  </si>
  <si>
    <t>Uppdelning av budget på funktioner, KTH-nivå</t>
  </si>
  <si>
    <t>UTB</t>
  </si>
  <si>
    <t>FORSK</t>
  </si>
  <si>
    <t>Fyll i det antal personmånader som doktorander</t>
  </si>
  <si>
    <t>Fliken visar en sammanställning över budget skolgemensamt och budget avdelningsgemensamt, denna fylls i av ekonom på skolan.</t>
  </si>
  <si>
    <t>Fliken visar en specifikation av de KTH-gemensamma kostnaderna per funktion.</t>
  </si>
  <si>
    <t>Månadslön inkl. lönerevision</t>
  </si>
  <si>
    <t>Semesterers. för tillfälligt anställda</t>
  </si>
  <si>
    <t>Detaljer</t>
  </si>
  <si>
    <t>Lokalkostnader</t>
  </si>
  <si>
    <t>Summa resor och traktamenten</t>
  </si>
  <si>
    <t>Konsulttjänster</t>
  </si>
  <si>
    <t>Summa konsulttjänster</t>
  </si>
  <si>
    <t>Drift och övrigt</t>
  </si>
  <si>
    <t>Avskrivningar</t>
  </si>
  <si>
    <t>(specifika lokaler)</t>
  </si>
  <si>
    <t>(inkl. konferenser)</t>
  </si>
  <si>
    <t>Resor och Traktamenten</t>
  </si>
  <si>
    <t>(ej anläggningstillgångar)</t>
  </si>
  <si>
    <t>Utrustning exkl. avskrivningar</t>
  </si>
  <si>
    <t>(inkl. material)</t>
  </si>
  <si>
    <t>(inkl. stipendiater)</t>
  </si>
  <si>
    <t>Mån.lön dokt.steg grund  inkl lönerevision</t>
  </si>
  <si>
    <t>Mån.lön dokt.steg 30%  inkl lönerevision</t>
  </si>
  <si>
    <t>Mån.lön dokt.steg 50%  inkl lönerevision</t>
  </si>
  <si>
    <t>Mån.lön dokt.steg 80%  inkl lönerevision</t>
  </si>
  <si>
    <t>Doktorand 1</t>
  </si>
  <si>
    <t>revision/år</t>
  </si>
  <si>
    <t>Lönekostnader+stipendier från sammanställning</t>
  </si>
  <si>
    <t>månadslön, dvs lön utan lkp, i tkr. Du kan även ändra</t>
  </si>
  <si>
    <t>den förväntade lönerevisionen/år i %.</t>
  </si>
  <si>
    <t>Avdelningens andel av totalt skolan</t>
  </si>
  <si>
    <t>Resor o traktamenten (travel &amp; subsistence allowance)</t>
  </si>
  <si>
    <t>Avskrivningar (fixed assets, depreciation)</t>
  </si>
  <si>
    <t>Utrustning exkl. avskrivningar (assets excluding depreciation)</t>
  </si>
  <si>
    <t>Projektkostnader (Project costs)</t>
  </si>
  <si>
    <t>Summa direkta kostnader (sum direct costs)</t>
  </si>
  <si>
    <t>Indirekta kostnader (indirect cost )</t>
  </si>
  <si>
    <t>Summa indirekta kostnader (sum indirect costs)</t>
  </si>
  <si>
    <t>Summa projektkostnader (Sum project costs)</t>
  </si>
  <si>
    <t>varav utrustning (including equipment )</t>
  </si>
  <si>
    <t>budgetera i TKR (KSEK)</t>
  </si>
  <si>
    <t>Fyll bara i gula fält! (Just fill in the yellow fields)</t>
  </si>
  <si>
    <t>Fyll därefter i gula fält på underflikarna: (Please fill in sheet 2-4)</t>
  </si>
  <si>
    <t>Fyll först i fakta i gula fält på rad 5 och 6 på sammanställningen. (Fill row 5 and 6 with information)</t>
  </si>
  <si>
    <t xml:space="preserve">   flik 2 för doktorander och stipenidiater (sheet 2 - PhD &amp; scholarship)</t>
  </si>
  <si>
    <t xml:space="preserve">   flik 3 för löner utom för doktorander (3 - salaries excluding PhD)</t>
  </si>
  <si>
    <t>(Please fill row 29-36, project finance)</t>
  </si>
  <si>
    <t xml:space="preserve">   flik 4 för övriga kostnader (4 - other costs)</t>
  </si>
  <si>
    <t>Finansiär 1 ( financier 1)</t>
  </si>
  <si>
    <t>Finansiär 2 ( financier 2)</t>
  </si>
  <si>
    <t>Finansiär 3  (financier 3)</t>
  </si>
  <si>
    <t>Finansiär 4  (financier 4)</t>
  </si>
  <si>
    <t>Finansiär 5  (financier 5)</t>
  </si>
  <si>
    <t>Finansiär 6 (financier 6)</t>
  </si>
  <si>
    <t>Finansiär 7 (financier 7)</t>
  </si>
  <si>
    <t>Summa projektfinansiering (Summery)</t>
  </si>
  <si>
    <t>Projektfinansiering  (Project finance )</t>
  </si>
  <si>
    <t>Återstår att finansiera (-)  (Left to finance)</t>
  </si>
  <si>
    <t>Namnförtydligande (to print name)</t>
  </si>
  <si>
    <t>Projektledarens (på KTH) underskrift (Project manager, signature)</t>
  </si>
  <si>
    <t>Ansökan och kalkyl godkänd av avdelningschef (Application and calculation approved by head of department)</t>
  </si>
  <si>
    <t>Ansökan och kalkyl godkänd av skolchef (Application and calculation approved by dean)</t>
  </si>
  <si>
    <t>Budget för gemensamma kostnader(stödverksamhet), SKOLA och AVDELNING</t>
  </si>
  <si>
    <t>KTHgemensamma kostnader</t>
  </si>
  <si>
    <t>Bilaga 8 KTH gemensamt</t>
  </si>
  <si>
    <t xml:space="preserve">Arbetsboken innehåller nio flikar utöver förklaringsfliken. Det är de gulmarkerade filkarna som används vid projektkalkylering, de blå flikarna </t>
  </si>
  <si>
    <t>innehåller förklaringar och grundinformation.</t>
  </si>
  <si>
    <t>Instructions</t>
  </si>
  <si>
    <t>The workbook is initially in Swedish but, from 2016, some terms are explained within brackets to improve the use within KTH. See sheet "Flik 1 Sammanställning Summary"
There is one workbook (Projektkalkylmall) for each department at each school.</t>
  </si>
  <si>
    <t>Direkta kostnader (direct costs)</t>
  </si>
  <si>
    <t>Högskolegemensamma (indirect costs central KTH-level)</t>
  </si>
  <si>
    <t>Skolgemensamma (indirect costs school-level)</t>
  </si>
  <si>
    <t>Beräkning lönekostnader (Personnel)</t>
  </si>
  <si>
    <t>Denna arbetsbok är ett stöd för projektledare och ekonomer i samband med ansökan om externa medel</t>
  </si>
  <si>
    <t xml:space="preserve">This workbook is developed for project leaders and their project controller (projektekonom) for calculation of costs and the need for co-funding in connection with an application for external funding. </t>
  </si>
  <si>
    <t>Lokalkostnader ( premises )</t>
  </si>
  <si>
    <t>Avdelningsgemensamma (indirect costs department/institution-level)</t>
  </si>
  <si>
    <t xml:space="preserve"> ( premises )</t>
  </si>
  <si>
    <t>(travel &amp; subsistence allowance including conferences)</t>
  </si>
  <si>
    <t>(assets excluding depreciation)</t>
  </si>
  <si>
    <t>(depreciation)</t>
  </si>
  <si>
    <t>D-stege</t>
  </si>
  <si>
    <t>( premises costs as a percent of personel and scolarship costs )</t>
  </si>
  <si>
    <t>Fliken är en bilaga över de indirekta kostnaderna och visar de olika påläggsbaserna per funktion uppdelat på KTH-gemensamma kostnader,</t>
  </si>
  <si>
    <t>skolgemensamma kostnader och avdelningsgemensamma kostnader. Fliken visar även vilka påläggs-% som projektet kommer att belastas med.</t>
  </si>
  <si>
    <t>(Projectcalculation, externally funded research projects, summary)</t>
  </si>
  <si>
    <t>KTH Skolan för (KTH school of.. ):</t>
  </si>
  <si>
    <t>Avdelning (Department, institution name):</t>
  </si>
  <si>
    <t>Projekt (Project):</t>
  </si>
  <si>
    <t>Projektledare (Project manager):</t>
  </si>
  <si>
    <t>Personalkostnader (personnel)</t>
  </si>
  <si>
    <t>Konsulttjänster (subcontracting)</t>
  </si>
  <si>
    <t>Drift och övrigt (operating &amp; other direct costs)</t>
  </si>
  <si>
    <t>Ekonomens underskrift ( Projectekonom signature)</t>
  </si>
  <si>
    <t>(subcontracting)</t>
  </si>
  <si>
    <t>(operating &amp; other direct costs including materials)</t>
  </si>
  <si>
    <t>Fliken visar även skolans lönebas på avdelningsnivå och lönebas på projekt/avdelning. Gula fält fylls i av ekonomiansvarig när kalkylmall per avdelning skapas.</t>
  </si>
  <si>
    <t>Internrevisionen</t>
  </si>
  <si>
    <t>SKOLGEMENSAMMA KOSTNADER</t>
  </si>
  <si>
    <t>AVDELNINGSGEMENSAMMA KOSTNADER</t>
  </si>
  <si>
    <t>Gem KTH</t>
  </si>
  <si>
    <t>Gem Skola</t>
  </si>
  <si>
    <t>KTH-gemensamt FORSK</t>
  </si>
  <si>
    <t>Kopiera här in värdet för skolans beslutade TB för KTH-gemensamt från</t>
  </si>
  <si>
    <r>
      <t xml:space="preserve">Kopiera här in värden för </t>
    </r>
    <r>
      <rPr>
        <b/>
        <sz val="10"/>
        <color indexed="10"/>
        <rFont val="Arial"/>
        <family val="2"/>
      </rPr>
      <t>avdelningen</t>
    </r>
    <r>
      <rPr>
        <b/>
        <sz val="10"/>
        <color indexed="30"/>
        <rFont val="Arial"/>
        <family val="2"/>
      </rPr>
      <t xml:space="preserve"> från arbetsboken "SUHF_20XX_SKOLA.xls"</t>
    </r>
  </si>
  <si>
    <r>
      <t xml:space="preserve">fliken "TRIGGERUTRÄKNINGAR" rad 31-34. </t>
    </r>
    <r>
      <rPr>
        <b/>
        <sz val="10"/>
        <color indexed="10"/>
        <rFont val="Arial"/>
        <family val="2"/>
      </rPr>
      <t>OBS, värdena ska avse forskning (F)</t>
    </r>
    <r>
      <rPr>
        <b/>
        <sz val="10"/>
        <color indexed="30"/>
        <rFont val="Arial"/>
        <family val="2"/>
      </rPr>
      <t>.</t>
    </r>
  </si>
  <si>
    <t>"SUHF_20XX_SKOLA.xls" fliken "LÖNEBAS" cell B50 (forskning).</t>
  </si>
  <si>
    <t>Tkr</t>
  </si>
  <si>
    <t xml:space="preserve">KTH Innovation </t>
  </si>
  <si>
    <t xml:space="preserve">KTH Biblioteket </t>
  </si>
  <si>
    <t>Universitetsledningen</t>
  </si>
  <si>
    <t xml:space="preserve">Ekonomiavdelningen </t>
  </si>
  <si>
    <t>Personalavdelningen</t>
  </si>
  <si>
    <t>Human Resources TEAC</t>
  </si>
  <si>
    <t>Ledningskansliet</t>
  </si>
  <si>
    <t>Avdelningen för utbildningsstöd</t>
  </si>
  <si>
    <t>Utbildningsstöd TG</t>
  </si>
  <si>
    <t>Utbildningsstöd TGC</t>
  </si>
  <si>
    <t>Avdelningen för forskningsstöd</t>
  </si>
  <si>
    <t>Forskningsstöd THAC</t>
  </si>
  <si>
    <t xml:space="preserve">IT-avdelningen </t>
  </si>
  <si>
    <t>Fastighetsavdelningen</t>
  </si>
  <si>
    <t>UpphandlingsgruppenTDAE</t>
  </si>
  <si>
    <t>Kommunikationsavdelningen</t>
  </si>
  <si>
    <t>50% Kommunikationsstöd</t>
  </si>
  <si>
    <t>Denna flik är en förklaringsflik till dokumentet Projektkalkyl_mall_2024_SKOLA FOFU.xls</t>
  </si>
  <si>
    <t>Fliken är lösenordsskyddad av KTH/VS.</t>
  </si>
  <si>
    <t>När budget är ifylld, kontrollera att påläggsbaserna i flik 7 överensstämmer med de aktuella procentsatserna för avdelningen i dokumentet SUHF_2024_SKOLA.xls</t>
  </si>
  <si>
    <r>
      <rPr>
        <b/>
        <sz val="10"/>
        <rFont val="Arial"/>
        <family val="2"/>
      </rPr>
      <t>Ekonomiansvariga</t>
    </r>
    <r>
      <rPr>
        <sz val="10"/>
        <rFont val="Arial"/>
        <family val="2"/>
      </rPr>
      <t xml:space="preserve"> börjar med att fylla i budget för skolgemensamma kostnader i flik 9 Skol o Avd gemen_kostn. Man väljer själv hur specificerade dessa kostnader skall vara. Spara sedan dokumentet utan att byta namn. Nästa steg är att skolekonomen skapar en mall för varje avdelning inom skolan, namnet på avdelningen skrivs i ruta A18. Därefter fylls avdelningens budget för gemensamma kostnader i samt avdelningens lägsta lönebas. Dokumentet döps om till Projektkalkyl_2024_SKOLA_AVDELNINGENS NAMN.xls. Glöm ej att ett dokument måste skapas för varje avdelning inom skolan. När den efterfrågade informationen är ifylld skall Flik 9 lösenordsskyddas, glöm ej ditt lösenord!
Därefter fyller ekonomiansvarig i uppgifterna i flik 7 enligt ovan.</t>
    </r>
  </si>
  <si>
    <t>lön 2023</t>
  </si>
  <si>
    <t>Stödverksamhet inom VS där TBK krävs för finansiering</t>
  </si>
  <si>
    <t>varav VS:s andel av TB</t>
  </si>
  <si>
    <t>Skolornas bidrag</t>
  </si>
  <si>
    <t>Säkerhetsavdelningen</t>
  </si>
  <si>
    <t>SUMMA VS</t>
  </si>
  <si>
    <t>Avd. för verksamhetsstöd ABE</t>
  </si>
  <si>
    <t>Avd. för verksamhetsstöd CBH</t>
  </si>
  <si>
    <t>Avd. för verksamhetsstöd EECS</t>
  </si>
  <si>
    <t>Avd. för verksamhetsstöd ITM</t>
  </si>
  <si>
    <t>Avd. för verksamhetsstöd SCI</t>
  </si>
  <si>
    <t>Finansieringsdifferens</t>
  </si>
  <si>
    <t>Summa TB-fil</t>
  </si>
  <si>
    <t>Andel av totalt TB per funktion, FORSK</t>
  </si>
  <si>
    <t>Andel av totalt TB per funktion, UTB</t>
  </si>
  <si>
    <t>AA - ABE Arkitektur och samhällsbyggnad</t>
  </si>
  <si>
    <t>AI</t>
  </si>
  <si>
    <t>AG - Samhällsplanering och miljö</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</si>
</sst>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quot; kr&quot;;\-#,##0&quot; kr&quot;"/>
    <numFmt numFmtId="167" formatCode="#,##0&quot; kr&quot;;[Red]\-#,##0&quot; kr&quot;"/>
    <numFmt numFmtId="168" formatCode="#,##0.00&quot; kr&quot;;\-#,##0.00&quot; kr&quot;"/>
    <numFmt numFmtId="169" formatCode="#,##0.00&quot; kr&quot;;[Red]\-#,##0.00&quot; kr&quot;"/>
    <numFmt numFmtId="170" formatCode="_-* #,##0&quot; kr&quot;_-;\-* #,##0&quot; kr&quot;_-;_-* &quot;-&quot;&quot; kr&quot;_-;_-@_-"/>
    <numFmt numFmtId="171" formatCode="_-* #,##0_ _k_r_-;\-* #,##0_ _k_r_-;_-* &quot;-&quot;_ _k_r_-;_-@_-"/>
    <numFmt numFmtId="172" formatCode="_-* #,##0.00&quot; kr&quot;_-;\-* #,##0.00&quot; kr&quot;_-;_-* &quot;-&quot;??&quot; kr&quot;_-;_-@_-"/>
    <numFmt numFmtId="173" formatCode="_-* #,##0.00_ _k_r_-;\-* #,##0.00_ _k_r_-;_-* &quot;-&quot;??_ _k_r_-;_-@_-"/>
    <numFmt numFmtId="174" formatCode="0.0%"/>
    <numFmt numFmtId="175" formatCode="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0.0%"/>
    <numFmt numFmtId="184" formatCode="#,##0_ ;[Red]\-#,##0\ "/>
    <numFmt numFmtId="185" formatCode="&quot;Ja&quot;;&quot;Ja&quot;;&quot;Nej&quot;"/>
    <numFmt numFmtId="186" formatCode="&quot;Sant&quot;;&quot;Sant&quot;;&quot;Falskt&quot;"/>
    <numFmt numFmtId="187" formatCode="&quot;På&quot;;&quot;På&quot;;&quot;Av&quot;"/>
  </numFmts>
  <fonts count="87">
    <font>
      <sz val="10"/>
      <name val="Arial"/>
      <family val="0"/>
    </font>
    <font>
      <sz val="8"/>
      <name val="Arial"/>
      <family val="2"/>
    </font>
    <font>
      <sz val="10"/>
      <color indexed="9"/>
      <name val="Times New Roman"/>
      <family val="1"/>
    </font>
    <font>
      <i/>
      <sz val="10"/>
      <color indexed="9"/>
      <name val="Times New Roman"/>
      <family val="1"/>
    </font>
    <font>
      <sz val="10"/>
      <name val="Times New Roman"/>
      <family val="1"/>
    </font>
    <font>
      <i/>
      <sz val="10"/>
      <name val="Times New Roman"/>
      <family val="1"/>
    </font>
    <font>
      <b/>
      <i/>
      <sz val="10"/>
      <name val="Times New Roman"/>
      <family val="1"/>
    </font>
    <font>
      <b/>
      <sz val="10"/>
      <name val="Times New Roman"/>
      <family val="1"/>
    </font>
    <font>
      <b/>
      <sz val="12"/>
      <name val="Times New Roman"/>
      <family val="1"/>
    </font>
    <font>
      <sz val="12"/>
      <name val="Times New Roman"/>
      <family val="1"/>
    </font>
    <font>
      <sz val="10"/>
      <color indexed="12"/>
      <name val="Times New Roman"/>
      <family val="1"/>
    </font>
    <font>
      <b/>
      <u val="single"/>
      <sz val="10"/>
      <color indexed="10"/>
      <name val="Times New Roman"/>
      <family val="1"/>
    </font>
    <font>
      <b/>
      <sz val="14"/>
      <name val="Times New Roman"/>
      <family val="1"/>
    </font>
    <font>
      <sz val="14"/>
      <name val="Times New Roman"/>
      <family val="1"/>
    </font>
    <font>
      <b/>
      <sz val="12"/>
      <color indexed="17"/>
      <name val="Times New Roman"/>
      <family val="1"/>
    </font>
    <font>
      <b/>
      <i/>
      <u val="single"/>
      <sz val="10"/>
      <name val="Times New Roman"/>
      <family val="1"/>
    </font>
    <font>
      <b/>
      <sz val="14"/>
      <color indexed="12"/>
      <name val="Times New Roman"/>
      <family val="1"/>
    </font>
    <font>
      <i/>
      <sz val="12"/>
      <color indexed="12"/>
      <name val="Times New Roman"/>
      <family val="1"/>
    </font>
    <font>
      <i/>
      <sz val="12"/>
      <name val="Times New Roman"/>
      <family val="1"/>
    </font>
    <font>
      <sz val="12"/>
      <color indexed="20"/>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u val="single"/>
      <sz val="10"/>
      <color indexed="61"/>
      <name val="Arial"/>
      <family val="2"/>
    </font>
    <font>
      <sz val="12"/>
      <color indexed="12"/>
      <name val="Times New Roman"/>
      <family val="1"/>
    </font>
    <font>
      <sz val="14"/>
      <color indexed="12"/>
      <name val="Times New Roman"/>
      <family val="1"/>
    </font>
    <font>
      <b/>
      <i/>
      <sz val="12"/>
      <name val="Times New Roman"/>
      <family val="1"/>
    </font>
    <font>
      <b/>
      <sz val="8"/>
      <name val="Tahoma"/>
      <family val="2"/>
    </font>
    <font>
      <b/>
      <sz val="12"/>
      <name val="Arial"/>
      <family val="2"/>
    </font>
    <font>
      <b/>
      <sz val="8"/>
      <name val="Arial"/>
      <family val="2"/>
    </font>
    <font>
      <sz val="11"/>
      <name val="Arial"/>
      <family val="2"/>
    </font>
    <font>
      <b/>
      <sz val="11"/>
      <name val="Arial"/>
      <family val="2"/>
    </font>
    <font>
      <b/>
      <sz val="10"/>
      <name val="Arial"/>
      <family val="2"/>
    </font>
    <font>
      <b/>
      <sz val="11"/>
      <color indexed="10"/>
      <name val="Arial"/>
      <family val="2"/>
    </font>
    <font>
      <sz val="10"/>
      <color indexed="10"/>
      <name val="Arial"/>
      <family val="2"/>
    </font>
    <font>
      <b/>
      <sz val="18"/>
      <color indexed="56"/>
      <name val="Cambria"/>
      <family val="2"/>
    </font>
    <font>
      <sz val="13"/>
      <name val="Times New Roman"/>
      <family val="1"/>
    </font>
    <font>
      <sz val="11"/>
      <color indexed="8"/>
      <name val="Calibri"/>
      <family val="2"/>
    </font>
    <font>
      <sz val="12"/>
      <name val="Arial"/>
      <family val="2"/>
    </font>
    <font>
      <sz val="8"/>
      <name val="Tahoma"/>
      <family val="2"/>
    </font>
    <font>
      <sz val="9"/>
      <name val="Tahoma"/>
      <family val="2"/>
    </font>
    <font>
      <b/>
      <sz val="9"/>
      <name val="Tahoma"/>
      <family val="2"/>
    </font>
    <font>
      <b/>
      <sz val="16"/>
      <name val="Tahoma"/>
      <family val="2"/>
    </font>
    <font>
      <sz val="11"/>
      <name val="Calibri"/>
      <family val="2"/>
    </font>
    <font>
      <b/>
      <sz val="10"/>
      <color indexed="30"/>
      <name val="Arial"/>
      <family val="2"/>
    </font>
    <font>
      <b/>
      <sz val="10"/>
      <color indexed="10"/>
      <name val="Arial"/>
      <family val="2"/>
    </font>
    <font>
      <sz val="12"/>
      <color indexed="8"/>
      <name val="Times New Roman"/>
      <family val="2"/>
    </font>
    <font>
      <sz val="12"/>
      <color indexed="9"/>
      <name val="Times New Roman"/>
      <family val="2"/>
    </font>
    <font>
      <b/>
      <sz val="12"/>
      <color indexed="52"/>
      <name val="Times New Roman"/>
      <family val="2"/>
    </font>
    <font>
      <sz val="12"/>
      <color indexed="17"/>
      <name val="Times New Roman"/>
      <family val="2"/>
    </font>
    <font>
      <i/>
      <sz val="12"/>
      <color indexed="23"/>
      <name val="Times New Roman"/>
      <family val="2"/>
    </font>
    <font>
      <sz val="12"/>
      <color indexed="62"/>
      <name val="Times New Roman"/>
      <family val="2"/>
    </font>
    <font>
      <b/>
      <sz val="12"/>
      <color indexed="9"/>
      <name val="Times New Roman"/>
      <family val="1"/>
    </font>
    <font>
      <sz val="12"/>
      <color indexed="52"/>
      <name val="Times New Roman"/>
      <family val="2"/>
    </font>
    <font>
      <sz val="12"/>
      <color indexed="60"/>
      <name val="Times New Roman"/>
      <family val="2"/>
    </font>
    <font>
      <b/>
      <sz val="12"/>
      <color indexed="8"/>
      <name val="Times New Roman"/>
      <family val="2"/>
    </font>
    <font>
      <b/>
      <sz val="12"/>
      <color indexed="63"/>
      <name val="Times New Roman"/>
      <family val="2"/>
    </font>
    <font>
      <sz val="12"/>
      <color indexed="10"/>
      <name val="Times New Roman"/>
      <family val="2"/>
    </font>
    <font>
      <sz val="8"/>
      <color indexed="8"/>
      <name val="Arial"/>
      <family val="2"/>
    </font>
    <font>
      <b/>
      <sz val="11"/>
      <color indexed="8"/>
      <name val="Arial"/>
      <family val="2"/>
    </font>
    <font>
      <b/>
      <sz val="10"/>
      <color indexed="8"/>
      <name val="Tahoma"/>
      <family val="2"/>
    </font>
    <font>
      <b/>
      <sz val="11"/>
      <color indexed="8"/>
      <name val="Calibri"/>
      <family val="2"/>
    </font>
    <font>
      <sz val="8"/>
      <color indexed="10"/>
      <name val="Arial"/>
      <family val="2"/>
    </font>
    <font>
      <sz val="10"/>
      <color indexed="10"/>
      <name val="Times New Roman"/>
      <family val="1"/>
    </font>
    <font>
      <sz val="10"/>
      <color indexed="8"/>
      <name val="Times New Roman"/>
      <family val="0"/>
    </font>
    <font>
      <b/>
      <sz val="10"/>
      <color indexed="8"/>
      <name val="Times New Roman"/>
      <family val="0"/>
    </font>
    <font>
      <i/>
      <sz val="10"/>
      <color indexed="8"/>
      <name val="Times New Roman"/>
      <family val="0"/>
    </font>
    <font>
      <sz val="12"/>
      <color theme="1"/>
      <name val="Times New Roman"/>
      <family val="2"/>
    </font>
    <font>
      <sz val="12"/>
      <color theme="0"/>
      <name val="Times New Roman"/>
      <family val="2"/>
    </font>
    <font>
      <b/>
      <sz val="12"/>
      <color rgb="FFFA7D00"/>
      <name val="Times New Roman"/>
      <family val="2"/>
    </font>
    <font>
      <sz val="12"/>
      <color rgb="FF006100"/>
      <name val="Times New Roman"/>
      <family val="2"/>
    </font>
    <font>
      <i/>
      <sz val="12"/>
      <color rgb="FF7F7F7F"/>
      <name val="Times New Roman"/>
      <family val="2"/>
    </font>
    <font>
      <sz val="12"/>
      <color rgb="FF3F3F76"/>
      <name val="Times New Roman"/>
      <family val="2"/>
    </font>
    <font>
      <b/>
      <sz val="12"/>
      <color theme="0"/>
      <name val="Times New Roman"/>
      <family val="1"/>
    </font>
    <font>
      <sz val="12"/>
      <color rgb="FFFA7D00"/>
      <name val="Times New Roman"/>
      <family val="2"/>
    </font>
    <font>
      <sz val="12"/>
      <color rgb="FF9C6500"/>
      <name val="Times New Roman"/>
      <family val="2"/>
    </font>
    <font>
      <b/>
      <sz val="12"/>
      <color theme="1"/>
      <name val="Times New Roman"/>
      <family val="2"/>
    </font>
    <font>
      <b/>
      <sz val="12"/>
      <color rgb="FF3F3F3F"/>
      <name val="Times New Roman"/>
      <family val="2"/>
    </font>
    <font>
      <sz val="12"/>
      <color rgb="FFFF0000"/>
      <name val="Times New Roman"/>
      <family val="2"/>
    </font>
    <font>
      <sz val="8"/>
      <color theme="1"/>
      <name val="Arial"/>
      <family val="2"/>
    </font>
    <font>
      <b/>
      <sz val="11"/>
      <color theme="1"/>
      <name val="Arial"/>
      <family val="2"/>
    </font>
    <font>
      <b/>
      <sz val="10"/>
      <color theme="1"/>
      <name val="Tahoma"/>
      <family val="2"/>
    </font>
    <font>
      <b/>
      <sz val="11"/>
      <color theme="1"/>
      <name val="Calibri"/>
      <family val="2"/>
    </font>
    <font>
      <sz val="8"/>
      <color rgb="FFFF0000"/>
      <name val="Arial"/>
      <family val="2"/>
    </font>
    <font>
      <b/>
      <sz val="10"/>
      <color rgb="FF0070C0"/>
      <name val="Arial"/>
      <family val="2"/>
    </font>
    <font>
      <sz val="10"/>
      <color rgb="FFFF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indexed="22"/>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3"/>
        <bgColor indexed="64"/>
      </patternFill>
    </fill>
    <fill>
      <patternFill patternType="solid">
        <fgColor theme="9" tint="0.5999900102615356"/>
        <bgColor indexed="64"/>
      </patternFill>
    </fill>
    <fill>
      <patternFill patternType="solid">
        <fgColor rgb="FFFFFF99"/>
        <bgColor indexed="64"/>
      </patternFill>
    </fill>
    <fill>
      <patternFill patternType="solid">
        <fgColor indexed="47"/>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5999900102615356"/>
        <bgColor indexed="64"/>
      </patternFill>
    </fill>
    <fill>
      <patternFill patternType="solid">
        <fgColor theme="3" tint="0.7999799847602844"/>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style="double"/>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hair"/>
    </border>
    <border>
      <left>
        <color indexed="63"/>
      </left>
      <right>
        <color indexed="63"/>
      </right>
      <top style="double"/>
      <bottom>
        <color indexed="63"/>
      </bottom>
    </border>
    <border>
      <left>
        <color indexed="63"/>
      </left>
      <right style="double"/>
      <top style="double"/>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0"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0" fillId="18" borderId="1" applyNumberFormat="0" applyFont="0" applyAlignment="0" applyProtection="0"/>
    <xf numFmtId="0" fontId="70" fillId="19" borderId="2" applyNumberFormat="0" applyAlignment="0" applyProtection="0"/>
    <xf numFmtId="0" fontId="71"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15"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19" fillId="26" borderId="0" applyNumberFormat="0" applyBorder="0" applyAlignment="0" applyProtection="0"/>
    <xf numFmtId="0" fontId="24" fillId="0" borderId="0" applyNumberFormat="0" applyFill="0" applyBorder="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3" fillId="27" borderId="2" applyNumberFormat="0" applyAlignment="0" applyProtection="0"/>
    <xf numFmtId="0" fontId="74" fillId="28" borderId="3" applyNumberFormat="0" applyAlignment="0" applyProtection="0"/>
    <xf numFmtId="0" fontId="75" fillId="0" borderId="4" applyNumberFormat="0" applyFill="0" applyAlignment="0" applyProtection="0"/>
    <xf numFmtId="0" fontId="76" fillId="29" borderId="0" applyNumberFormat="0" applyBorder="0" applyAlignment="0" applyProtection="0"/>
    <xf numFmtId="0" fontId="0" fillId="0" borderId="0">
      <alignment/>
      <protection/>
    </xf>
    <xf numFmtId="9" fontId="0" fillId="0" borderId="0" applyFont="0" applyFill="0" applyBorder="0" applyAlignment="0" applyProtection="0"/>
    <xf numFmtId="9" fontId="38" fillId="0" borderId="0" applyFont="0" applyFill="0" applyBorder="0" applyAlignment="0" applyProtection="0"/>
    <xf numFmtId="0" fontId="36"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77"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78" fillId="1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cellStyleXfs>
  <cellXfs count="401">
    <xf numFmtId="0" fontId="0" fillId="0" borderId="0" xfId="0" applyAlignment="1">
      <alignment/>
    </xf>
    <xf numFmtId="0" fontId="2" fillId="0" borderId="0" xfId="0" applyFont="1" applyAlignment="1" applyProtection="1">
      <alignment/>
      <protection/>
    </xf>
    <xf numFmtId="0" fontId="25" fillId="30" borderId="0" xfId="0" applyFont="1" applyFill="1" applyAlignment="1" applyProtection="1">
      <alignment/>
      <protection/>
    </xf>
    <xf numFmtId="0" fontId="4" fillId="0" borderId="10" xfId="0" applyFont="1" applyFill="1" applyBorder="1" applyAlignment="1" applyProtection="1">
      <alignment/>
      <protection/>
    </xf>
    <xf numFmtId="0" fontId="4"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11" xfId="0" applyFont="1" applyFill="1" applyBorder="1" applyAlignment="1" applyProtection="1">
      <alignment/>
      <protection/>
    </xf>
    <xf numFmtId="0" fontId="8" fillId="0" borderId="10" xfId="0" applyFont="1" applyFill="1" applyBorder="1" applyAlignment="1" applyProtection="1">
      <alignment/>
      <protection/>
    </xf>
    <xf numFmtId="0" fontId="25" fillId="30" borderId="0" xfId="0" applyFont="1" applyFill="1" applyAlignment="1" applyProtection="1">
      <alignment horizontal="left"/>
      <protection/>
    </xf>
    <xf numFmtId="0" fontId="8" fillId="0" borderId="12" xfId="0" applyFont="1" applyFill="1" applyBorder="1" applyAlignment="1" applyProtection="1">
      <alignment/>
      <protection/>
    </xf>
    <xf numFmtId="0" fontId="4" fillId="0" borderId="13" xfId="0" applyFont="1" applyFill="1" applyBorder="1" applyAlignment="1" applyProtection="1">
      <alignment/>
      <protection/>
    </xf>
    <xf numFmtId="0" fontId="2" fillId="0" borderId="13" xfId="0" applyFont="1" applyFill="1" applyBorder="1" applyAlignment="1" applyProtection="1">
      <alignment/>
      <protection/>
    </xf>
    <xf numFmtId="0" fontId="12" fillId="19" borderId="14" xfId="0" applyFont="1" applyFill="1" applyBorder="1" applyAlignment="1" applyProtection="1">
      <alignment/>
      <protection/>
    </xf>
    <xf numFmtId="0" fontId="2" fillId="0" borderId="15" xfId="0" applyFont="1" applyFill="1" applyBorder="1" applyAlignment="1" applyProtection="1">
      <alignment/>
      <protection/>
    </xf>
    <xf numFmtId="0" fontId="8" fillId="0" borderId="0" xfId="0" applyFont="1" applyFill="1" applyBorder="1" applyAlignment="1" applyProtection="1">
      <alignment/>
      <protection/>
    </xf>
    <xf numFmtId="0" fontId="17" fillId="0" borderId="0" xfId="0" applyFont="1" applyFill="1" applyBorder="1" applyAlignment="1" applyProtection="1">
      <alignment horizontal="center"/>
      <protection/>
    </xf>
    <xf numFmtId="0" fontId="2" fillId="0" borderId="0" xfId="0" applyFont="1" applyFill="1" applyAlignment="1" applyProtection="1">
      <alignment/>
      <protection/>
    </xf>
    <xf numFmtId="0" fontId="12" fillId="0" borderId="16" xfId="0" applyFont="1" applyBorder="1" applyAlignment="1" applyProtection="1">
      <alignment/>
      <protection/>
    </xf>
    <xf numFmtId="0" fontId="13" fillId="0" borderId="16" xfId="0" applyFont="1" applyBorder="1" applyAlignment="1" applyProtection="1">
      <alignment/>
      <protection/>
    </xf>
    <xf numFmtId="0" fontId="13" fillId="0" borderId="16" xfId="0" applyFont="1" applyFill="1" applyBorder="1" applyAlignment="1" applyProtection="1">
      <alignment/>
      <protection/>
    </xf>
    <xf numFmtId="0" fontId="12" fillId="0" borderId="16" xfId="0" applyFont="1" applyFill="1" applyBorder="1" applyAlignment="1" applyProtection="1">
      <alignment horizontal="right"/>
      <protection/>
    </xf>
    <xf numFmtId="0" fontId="13"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protection/>
    </xf>
    <xf numFmtId="0" fontId="7" fillId="0" borderId="0" xfId="0" applyFont="1" applyAlignment="1" applyProtection="1">
      <alignment/>
      <protection/>
    </xf>
    <xf numFmtId="0" fontId="10" fillId="0" borderId="0" xfId="0" applyFont="1" applyAlignment="1" applyProtection="1">
      <alignment/>
      <protection/>
    </xf>
    <xf numFmtId="3" fontId="4" fillId="0" borderId="0" xfId="0" applyNumberFormat="1" applyFont="1" applyAlignment="1" applyProtection="1">
      <alignment/>
      <protection/>
    </xf>
    <xf numFmtId="3" fontId="7" fillId="0" borderId="0" xfId="0" applyNumberFormat="1" applyFont="1" applyAlignment="1" applyProtection="1">
      <alignment/>
      <protection/>
    </xf>
    <xf numFmtId="0" fontId="4" fillId="0" borderId="0" xfId="0" applyFont="1" applyAlignment="1" applyProtection="1">
      <alignment horizontal="left"/>
      <protection/>
    </xf>
    <xf numFmtId="0" fontId="11" fillId="0" borderId="0" xfId="0" applyFont="1" applyAlignment="1" applyProtection="1">
      <alignment/>
      <protection/>
    </xf>
    <xf numFmtId="0" fontId="8" fillId="0" borderId="17" xfId="0" applyFont="1" applyFill="1" applyBorder="1" applyAlignment="1" applyProtection="1">
      <alignment/>
      <protection/>
    </xf>
    <xf numFmtId="0" fontId="9" fillId="0" borderId="17" xfId="0" applyFont="1" applyFill="1" applyBorder="1" applyAlignment="1" applyProtection="1">
      <alignment/>
      <protection/>
    </xf>
    <xf numFmtId="3" fontId="8" fillId="0" borderId="17" xfId="0" applyNumberFormat="1" applyFont="1" applyFill="1" applyBorder="1" applyAlignment="1" applyProtection="1">
      <alignment/>
      <protection/>
    </xf>
    <xf numFmtId="3" fontId="9" fillId="0" borderId="17" xfId="0" applyNumberFormat="1" applyFont="1" applyFill="1" applyBorder="1" applyAlignment="1" applyProtection="1">
      <alignment/>
      <protection/>
    </xf>
    <xf numFmtId="0" fontId="15" fillId="0" borderId="0" xfId="0" applyFont="1" applyAlignment="1" applyProtection="1">
      <alignment horizontal="left"/>
      <protection/>
    </xf>
    <xf numFmtId="0" fontId="14" fillId="0" borderId="0" xfId="0" applyFont="1" applyFill="1" applyBorder="1" applyAlignment="1" applyProtection="1">
      <alignment/>
      <protection/>
    </xf>
    <xf numFmtId="0" fontId="4" fillId="0" borderId="0" xfId="0" applyFont="1" applyBorder="1" applyAlignment="1" applyProtection="1">
      <alignment/>
      <protection/>
    </xf>
    <xf numFmtId="3" fontId="14" fillId="0" borderId="0" xfId="0" applyNumberFormat="1" applyFont="1" applyBorder="1" applyAlignment="1" applyProtection="1">
      <alignment/>
      <protection/>
    </xf>
    <xf numFmtId="0" fontId="14" fillId="0" borderId="0" xfId="0" applyFont="1" applyBorder="1" applyAlignment="1" applyProtection="1">
      <alignment/>
      <protection/>
    </xf>
    <xf numFmtId="0" fontId="16" fillId="0" borderId="16" xfId="0" applyFont="1" applyFill="1" applyBorder="1" applyAlignment="1" applyProtection="1">
      <alignment/>
      <protection/>
    </xf>
    <xf numFmtId="0" fontId="26" fillId="0" borderId="0" xfId="0" applyFont="1" applyAlignment="1" applyProtection="1">
      <alignment/>
      <protection/>
    </xf>
    <xf numFmtId="0" fontId="5" fillId="0" borderId="0" xfId="0" applyFont="1" applyAlignment="1" applyProtection="1">
      <alignment/>
      <protection/>
    </xf>
    <xf numFmtId="0" fontId="8" fillId="0" borderId="18" xfId="0" applyFont="1" applyFill="1" applyBorder="1" applyAlignment="1" applyProtection="1">
      <alignment/>
      <protection/>
    </xf>
    <xf numFmtId="0" fontId="9" fillId="0" borderId="18" xfId="0" applyFont="1" applyFill="1" applyBorder="1" applyAlignment="1" applyProtection="1">
      <alignment/>
      <protection/>
    </xf>
    <xf numFmtId="3" fontId="8" fillId="0" borderId="18" xfId="0" applyNumberFormat="1" applyFont="1" applyFill="1" applyBorder="1" applyAlignment="1" applyProtection="1">
      <alignment/>
      <protection/>
    </xf>
    <xf numFmtId="0" fontId="4" fillId="0" borderId="19" xfId="0" applyFont="1" applyBorder="1" applyAlignment="1" applyProtection="1">
      <alignment/>
      <protection/>
    </xf>
    <xf numFmtId="3" fontId="10" fillId="30" borderId="0" xfId="0" applyNumberFormat="1" applyFont="1" applyFill="1" applyAlignment="1" applyProtection="1">
      <alignment/>
      <protection locked="0"/>
    </xf>
    <xf numFmtId="0" fontId="10" fillId="30" borderId="0" xfId="0" applyFont="1" applyFill="1" applyAlignment="1" applyProtection="1">
      <alignment/>
      <protection locked="0"/>
    </xf>
    <xf numFmtId="0" fontId="4" fillId="0" borderId="0" xfId="0" applyFont="1" applyAlignment="1" applyProtection="1">
      <alignment/>
      <protection locked="0"/>
    </xf>
    <xf numFmtId="0" fontId="4" fillId="30" borderId="0" xfId="0" applyFont="1" applyFill="1" applyAlignment="1" applyProtection="1">
      <alignment/>
      <protection locked="0"/>
    </xf>
    <xf numFmtId="175" fontId="10" fillId="30" borderId="0" xfId="0" applyNumberFormat="1" applyFont="1" applyFill="1" applyAlignment="1" applyProtection="1">
      <alignment horizontal="right" vertical="top"/>
      <protection locked="0"/>
    </xf>
    <xf numFmtId="176" fontId="10" fillId="30" borderId="0" xfId="0" applyNumberFormat="1" applyFont="1" applyFill="1" applyAlignment="1" applyProtection="1">
      <alignment horizontal="right" vertical="top"/>
      <protection locked="0"/>
    </xf>
    <xf numFmtId="0" fontId="37" fillId="0" borderId="0" xfId="0" applyFont="1" applyAlignment="1" applyProtection="1">
      <alignment/>
      <protection/>
    </xf>
    <xf numFmtId="0" fontId="10" fillId="30" borderId="0" xfId="0" applyFont="1" applyFill="1" applyAlignment="1" applyProtection="1">
      <alignment vertical="top"/>
      <protection locked="0"/>
    </xf>
    <xf numFmtId="3" fontId="10" fillId="30" borderId="0" xfId="0" applyNumberFormat="1" applyFont="1" applyFill="1" applyAlignment="1" applyProtection="1">
      <alignment horizontal="right" vertical="top"/>
      <protection locked="0"/>
    </xf>
    <xf numFmtId="0" fontId="7" fillId="30" borderId="0" xfId="0" applyFont="1" applyFill="1" applyAlignment="1" applyProtection="1">
      <alignment vertical="top"/>
      <protection locked="0"/>
    </xf>
    <xf numFmtId="0" fontId="12" fillId="19" borderId="20" xfId="0" applyFont="1" applyFill="1" applyBorder="1" applyAlignment="1" applyProtection="1">
      <alignment/>
      <protection/>
    </xf>
    <xf numFmtId="0" fontId="2" fillId="19" borderId="20" xfId="0" applyFont="1" applyFill="1" applyBorder="1" applyAlignment="1" applyProtection="1">
      <alignment/>
      <protection/>
    </xf>
    <xf numFmtId="0" fontId="2" fillId="19" borderId="21" xfId="0" applyFont="1" applyFill="1" applyBorder="1" applyAlignment="1" applyProtection="1">
      <alignment horizontal="left"/>
      <protection/>
    </xf>
    <xf numFmtId="0" fontId="29" fillId="0" borderId="0" xfId="0" applyFont="1" applyAlignment="1" applyProtection="1">
      <alignment/>
      <protection/>
    </xf>
    <xf numFmtId="0" fontId="1" fillId="0" borderId="0" xfId="0" applyFont="1" applyAlignment="1" applyProtection="1">
      <alignment/>
      <protection/>
    </xf>
    <xf numFmtId="0" fontId="29" fillId="0" borderId="0" xfId="0" applyFont="1" applyFill="1" applyAlignment="1" applyProtection="1">
      <alignment horizontal="center"/>
      <protection/>
    </xf>
    <xf numFmtId="0" fontId="29" fillId="0" borderId="0" xfId="0" applyFont="1" applyAlignment="1" applyProtection="1">
      <alignment horizontal="left"/>
      <protection/>
    </xf>
    <xf numFmtId="0" fontId="0" fillId="0" borderId="0" xfId="0" applyAlignment="1" applyProtection="1">
      <alignment/>
      <protection/>
    </xf>
    <xf numFmtId="0" fontId="33" fillId="0" borderId="22" xfId="0" applyFont="1" applyBorder="1" applyAlignment="1" applyProtection="1">
      <alignment horizontal="center" vertical="top" wrapText="1"/>
      <protection/>
    </xf>
    <xf numFmtId="0" fontId="30" fillId="0" borderId="23" xfId="0" applyFont="1" applyBorder="1" applyAlignment="1" applyProtection="1">
      <alignment horizontal="center" vertical="top" wrapText="1"/>
      <protection/>
    </xf>
    <xf numFmtId="0" fontId="30" fillId="0" borderId="24" xfId="0" applyFont="1" applyFill="1" applyBorder="1" applyAlignment="1" applyProtection="1">
      <alignment/>
      <protection/>
    </xf>
    <xf numFmtId="0" fontId="30" fillId="0" borderId="25" xfId="0" applyFont="1" applyBorder="1" applyAlignment="1" applyProtection="1">
      <alignment/>
      <protection/>
    </xf>
    <xf numFmtId="0" fontId="30" fillId="0" borderId="26" xfId="0" applyFont="1" applyBorder="1" applyAlignment="1" applyProtection="1">
      <alignment/>
      <protection/>
    </xf>
    <xf numFmtId="0" fontId="30" fillId="0" borderId="22" xfId="0" applyFont="1" applyFill="1" applyBorder="1" applyAlignment="1" applyProtection="1">
      <alignment/>
      <protection/>
    </xf>
    <xf numFmtId="0" fontId="1" fillId="0" borderId="22" xfId="0" applyFont="1" applyBorder="1" applyAlignment="1" applyProtection="1">
      <alignment/>
      <protection/>
    </xf>
    <xf numFmtId="3" fontId="1" fillId="0" borderId="27" xfId="0" applyNumberFormat="1" applyFont="1" applyBorder="1" applyAlignment="1" applyProtection="1">
      <alignment/>
      <protection/>
    </xf>
    <xf numFmtId="0" fontId="33" fillId="0" borderId="27" xfId="0" applyFont="1" applyFill="1" applyBorder="1" applyAlignment="1" applyProtection="1">
      <alignment/>
      <protection/>
    </xf>
    <xf numFmtId="3" fontId="33" fillId="31" borderId="0" xfId="0" applyNumberFormat="1" applyFont="1" applyFill="1" applyBorder="1" applyAlignment="1" applyProtection="1">
      <alignment/>
      <protection/>
    </xf>
    <xf numFmtId="3" fontId="33" fillId="0" borderId="27" xfId="0" applyNumberFormat="1" applyFont="1" applyBorder="1" applyAlignment="1" applyProtection="1">
      <alignment/>
      <protection/>
    </xf>
    <xf numFmtId="10" fontId="1" fillId="0" borderId="27" xfId="51" applyNumberFormat="1" applyFont="1" applyBorder="1" applyAlignment="1" applyProtection="1">
      <alignment/>
      <protection/>
    </xf>
    <xf numFmtId="10" fontId="33" fillId="31" borderId="0" xfId="51" applyNumberFormat="1" applyFont="1" applyFill="1" applyBorder="1" applyAlignment="1" applyProtection="1">
      <alignment/>
      <protection/>
    </xf>
    <xf numFmtId="0" fontId="30" fillId="0" borderId="28" xfId="0" applyFont="1" applyFill="1" applyBorder="1" applyAlignment="1" applyProtection="1">
      <alignment/>
      <protection/>
    </xf>
    <xf numFmtId="3" fontId="1" fillId="31" borderId="29" xfId="0" applyNumberFormat="1" applyFont="1" applyFill="1" applyBorder="1" applyAlignment="1" applyProtection="1">
      <alignment/>
      <protection/>
    </xf>
    <xf numFmtId="3" fontId="1" fillId="0" borderId="28" xfId="0" applyNumberFormat="1" applyFont="1" applyBorder="1" applyAlignment="1" applyProtection="1">
      <alignment/>
      <protection/>
    </xf>
    <xf numFmtId="10" fontId="1" fillId="31" borderId="0" xfId="51" applyNumberFormat="1" applyFont="1" applyFill="1" applyBorder="1" applyAlignment="1" applyProtection="1">
      <alignment/>
      <protection/>
    </xf>
    <xf numFmtId="0" fontId="32" fillId="0" borderId="24" xfId="0" applyFont="1" applyBorder="1" applyAlignment="1" applyProtection="1">
      <alignment/>
      <protection/>
    </xf>
    <xf numFmtId="3" fontId="32" fillId="0" borderId="26" xfId="0" applyNumberFormat="1" applyFont="1" applyFill="1" applyBorder="1" applyAlignment="1" applyProtection="1">
      <alignment/>
      <protection/>
    </xf>
    <xf numFmtId="0" fontId="0" fillId="0" borderId="0" xfId="0" applyFill="1" applyAlignment="1" applyProtection="1">
      <alignment/>
      <protection/>
    </xf>
    <xf numFmtId="3" fontId="0" fillId="0" borderId="0" xfId="0" applyNumberFormat="1" applyFill="1" applyAlignment="1" applyProtection="1">
      <alignment/>
      <protection/>
    </xf>
    <xf numFmtId="0" fontId="30" fillId="0" borderId="0" xfId="0" applyFont="1" applyFill="1" applyBorder="1" applyAlignment="1" applyProtection="1">
      <alignment/>
      <protection/>
    </xf>
    <xf numFmtId="3" fontId="1" fillId="0" borderId="0" xfId="0" applyNumberFormat="1" applyFont="1" applyFill="1" applyBorder="1" applyAlignment="1" applyProtection="1">
      <alignment/>
      <protection/>
    </xf>
    <xf numFmtId="0" fontId="0" fillId="0" borderId="0" xfId="0" applyFill="1" applyBorder="1" applyAlignment="1" applyProtection="1">
      <alignment/>
      <protection/>
    </xf>
    <xf numFmtId="10" fontId="1" fillId="0" borderId="0" xfId="51" applyNumberFormat="1" applyFont="1" applyFill="1" applyBorder="1" applyAlignment="1" applyProtection="1">
      <alignment/>
      <protection/>
    </xf>
    <xf numFmtId="3" fontId="0" fillId="0" borderId="0" xfId="0" applyNumberFormat="1" applyAlignment="1" applyProtection="1">
      <alignment/>
      <protection/>
    </xf>
    <xf numFmtId="0" fontId="1" fillId="0" borderId="27" xfId="0" applyFont="1" applyFill="1" applyBorder="1" applyAlignment="1" applyProtection="1">
      <alignment/>
      <protection locked="0"/>
    </xf>
    <xf numFmtId="0" fontId="80" fillId="0" borderId="27" xfId="0" applyFont="1" applyBorder="1" applyAlignment="1" applyProtection="1">
      <alignment horizontal="left"/>
      <protection locked="0"/>
    </xf>
    <xf numFmtId="0" fontId="39" fillId="0" borderId="0" xfId="0" applyFont="1" applyAlignment="1" applyProtection="1">
      <alignment/>
      <protection/>
    </xf>
    <xf numFmtId="0" fontId="81" fillId="0" borderId="0" xfId="0" applyFont="1" applyAlignment="1" applyProtection="1">
      <alignment/>
      <protection/>
    </xf>
    <xf numFmtId="0" fontId="30" fillId="0" borderId="24" xfId="0" applyFont="1" applyBorder="1" applyAlignment="1" applyProtection="1">
      <alignment horizontal="center"/>
      <protection/>
    </xf>
    <xf numFmtId="0" fontId="30" fillId="0" borderId="27" xfId="0" applyFont="1" applyFill="1" applyBorder="1" applyAlignment="1" applyProtection="1">
      <alignment/>
      <protection locked="0"/>
    </xf>
    <xf numFmtId="3" fontId="1" fillId="0" borderId="0" xfId="0" applyNumberFormat="1" applyFont="1" applyFill="1" applyBorder="1" applyAlignment="1" applyProtection="1">
      <alignment/>
      <protection locked="0"/>
    </xf>
    <xf numFmtId="0" fontId="8" fillId="19" borderId="20" xfId="0" applyFont="1" applyFill="1" applyBorder="1" applyAlignment="1" applyProtection="1">
      <alignment horizontal="left"/>
      <protection/>
    </xf>
    <xf numFmtId="0" fontId="4" fillId="19" borderId="20" xfId="0" applyFont="1" applyFill="1" applyBorder="1" applyAlignment="1" applyProtection="1">
      <alignment horizontal="left"/>
      <protection/>
    </xf>
    <xf numFmtId="0" fontId="2" fillId="19" borderId="20" xfId="0" applyFont="1" applyFill="1" applyBorder="1" applyAlignment="1" applyProtection="1">
      <alignment horizontal="left"/>
      <protection/>
    </xf>
    <xf numFmtId="0" fontId="2" fillId="19" borderId="21" xfId="0" applyFont="1" applyFill="1" applyBorder="1" applyAlignment="1" applyProtection="1">
      <alignment/>
      <protection/>
    </xf>
    <xf numFmtId="176" fontId="2" fillId="0" borderId="0" xfId="0" applyNumberFormat="1" applyFont="1" applyFill="1" applyBorder="1" applyAlignment="1" applyProtection="1">
      <alignment/>
      <protection/>
    </xf>
    <xf numFmtId="0" fontId="2" fillId="0" borderId="11" xfId="0" applyFont="1" applyBorder="1" applyAlignment="1" applyProtection="1">
      <alignment/>
      <protection/>
    </xf>
    <xf numFmtId="0" fontId="18" fillId="0" borderId="0" xfId="0" applyFont="1" applyFill="1" applyBorder="1" applyAlignment="1" applyProtection="1">
      <alignment/>
      <protection/>
    </xf>
    <xf numFmtId="0" fontId="3" fillId="0" borderId="0" xfId="0" applyFont="1" applyFill="1" applyBorder="1" applyAlignment="1" applyProtection="1">
      <alignment/>
      <protection/>
    </xf>
    <xf numFmtId="0" fontId="18" fillId="0" borderId="13" xfId="0" applyFont="1" applyFill="1" applyBorder="1" applyAlignment="1" applyProtection="1">
      <alignment/>
      <protection/>
    </xf>
    <xf numFmtId="0" fontId="5" fillId="0" borderId="13" xfId="0" applyFont="1" applyFill="1" applyBorder="1" applyAlignment="1" applyProtection="1">
      <alignment/>
      <protection/>
    </xf>
    <xf numFmtId="0" fontId="3" fillId="0" borderId="13" xfId="0" applyFont="1" applyFill="1" applyBorder="1" applyAlignment="1" applyProtection="1">
      <alignment/>
      <protection/>
    </xf>
    <xf numFmtId="176" fontId="2" fillId="0" borderId="13" xfId="0" applyNumberFormat="1" applyFont="1" applyFill="1" applyBorder="1" applyAlignment="1" applyProtection="1">
      <alignment/>
      <protection/>
    </xf>
    <xf numFmtId="0" fontId="2" fillId="0" borderId="15" xfId="0" applyFont="1" applyBorder="1" applyAlignment="1" applyProtection="1">
      <alignment/>
      <protection/>
    </xf>
    <xf numFmtId="0" fontId="5" fillId="0" borderId="0" xfId="0" applyFont="1" applyFill="1" applyBorder="1" applyAlignment="1" applyProtection="1">
      <alignment/>
      <protection/>
    </xf>
    <xf numFmtId="0" fontId="2" fillId="0" borderId="0" xfId="0" applyFont="1" applyBorder="1" applyAlignment="1" applyProtection="1">
      <alignment/>
      <protection/>
    </xf>
    <xf numFmtId="0" fontId="8" fillId="0" borderId="16" xfId="0" applyFont="1" applyFill="1" applyBorder="1" applyAlignment="1" applyProtection="1">
      <alignment vertical="top"/>
      <protection/>
    </xf>
    <xf numFmtId="0" fontId="9" fillId="0" borderId="16" xfId="0" applyFont="1" applyFill="1" applyBorder="1" applyAlignment="1" applyProtection="1">
      <alignment vertical="top"/>
      <protection/>
    </xf>
    <xf numFmtId="176" fontId="8" fillId="0" borderId="16" xfId="0" applyNumberFormat="1" applyFont="1" applyFill="1" applyBorder="1" applyAlignment="1" applyProtection="1">
      <alignment horizontal="right" vertical="top"/>
      <protection/>
    </xf>
    <xf numFmtId="0" fontId="9" fillId="0" borderId="0" xfId="0" applyFont="1" applyAlignment="1" applyProtection="1">
      <alignment/>
      <protection/>
    </xf>
    <xf numFmtId="0" fontId="7" fillId="0" borderId="0" xfId="0" applyFont="1" applyAlignment="1" applyProtection="1">
      <alignment vertical="top"/>
      <protection/>
    </xf>
    <xf numFmtId="0" fontId="4" fillId="0" borderId="0" xfId="0" applyFont="1" applyAlignment="1" applyProtection="1">
      <alignment vertical="top"/>
      <protection/>
    </xf>
    <xf numFmtId="176" fontId="7" fillId="0" borderId="0" xfId="0" applyNumberFormat="1" applyFont="1" applyAlignment="1" applyProtection="1">
      <alignment vertical="top"/>
      <protection/>
    </xf>
    <xf numFmtId="10" fontId="4" fillId="0" borderId="0" xfId="0" applyNumberFormat="1" applyFont="1" applyFill="1" applyAlignment="1" applyProtection="1">
      <alignment horizontal="right" vertical="top"/>
      <protection/>
    </xf>
    <xf numFmtId="10" fontId="10" fillId="0" borderId="0" xfId="0" applyNumberFormat="1" applyFont="1" applyAlignment="1" applyProtection="1">
      <alignment horizontal="right" vertical="top"/>
      <protection/>
    </xf>
    <xf numFmtId="0" fontId="8" fillId="0" borderId="0" xfId="0" applyFont="1" applyAlignment="1" applyProtection="1">
      <alignment vertical="top"/>
      <protection/>
    </xf>
    <xf numFmtId="0" fontId="4" fillId="0" borderId="0" xfId="0" applyFont="1" applyAlignment="1" applyProtection="1">
      <alignment horizontal="left" vertical="top"/>
      <protection/>
    </xf>
    <xf numFmtId="0" fontId="4" fillId="0" borderId="0" xfId="0" applyFont="1" applyAlignment="1" applyProtection="1">
      <alignment horizontal="center" vertical="top"/>
      <protection/>
    </xf>
    <xf numFmtId="175" fontId="10" fillId="0" borderId="0" xfId="0" applyNumberFormat="1" applyFont="1" applyFill="1" applyAlignment="1" applyProtection="1">
      <alignment horizontal="right" vertical="top"/>
      <protection/>
    </xf>
    <xf numFmtId="176" fontId="10" fillId="0" borderId="0" xfId="0" applyNumberFormat="1" applyFont="1" applyFill="1" applyAlignment="1" applyProtection="1">
      <alignment horizontal="right" vertical="top"/>
      <protection/>
    </xf>
    <xf numFmtId="175" fontId="4" fillId="0" borderId="0" xfId="0" applyNumberFormat="1" applyFont="1" applyFill="1" applyAlignment="1" applyProtection="1">
      <alignment horizontal="right" vertical="top"/>
      <protection/>
    </xf>
    <xf numFmtId="175" fontId="4" fillId="0" borderId="0" xfId="0" applyNumberFormat="1" applyFont="1" applyAlignment="1" applyProtection="1">
      <alignment vertical="top"/>
      <protection/>
    </xf>
    <xf numFmtId="0" fontId="8" fillId="0" borderId="18" xfId="0" applyFont="1" applyBorder="1" applyAlignment="1" applyProtection="1">
      <alignment vertical="top"/>
      <protection/>
    </xf>
    <xf numFmtId="0" fontId="8" fillId="0" borderId="18" xfId="0" applyFont="1" applyBorder="1" applyAlignment="1" applyProtection="1">
      <alignment/>
      <protection/>
    </xf>
    <xf numFmtId="176" fontId="8" fillId="0" borderId="18" xfId="0" applyNumberFormat="1" applyFont="1" applyBorder="1" applyAlignment="1" applyProtection="1">
      <alignment vertical="top"/>
      <protection/>
    </xf>
    <xf numFmtId="176" fontId="4" fillId="0" borderId="0" xfId="0" applyNumberFormat="1" applyFont="1" applyAlignment="1" applyProtection="1">
      <alignment/>
      <protection/>
    </xf>
    <xf numFmtId="0" fontId="8" fillId="0" borderId="16" xfId="0" applyFont="1" applyBorder="1" applyAlignment="1" applyProtection="1">
      <alignment vertical="top"/>
      <protection/>
    </xf>
    <xf numFmtId="0" fontId="4" fillId="0" borderId="16" xfId="0" applyFont="1" applyBorder="1" applyAlignment="1" applyProtection="1">
      <alignment vertical="top"/>
      <protection/>
    </xf>
    <xf numFmtId="176" fontId="4" fillId="0" borderId="0" xfId="0" applyNumberFormat="1" applyFont="1" applyFill="1" applyAlignment="1" applyProtection="1">
      <alignment horizontal="right" vertical="top"/>
      <protection/>
    </xf>
    <xf numFmtId="3" fontId="6" fillId="19" borderId="20" xfId="0" applyNumberFormat="1" applyFont="1" applyFill="1" applyBorder="1" applyAlignment="1" applyProtection="1">
      <alignment horizontal="left"/>
      <protection/>
    </xf>
    <xf numFmtId="3" fontId="5" fillId="0" borderId="0" xfId="0" applyNumberFormat="1" applyFont="1" applyFill="1" applyBorder="1" applyAlignment="1" applyProtection="1">
      <alignment/>
      <protection/>
    </xf>
    <xf numFmtId="3" fontId="3" fillId="0" borderId="11" xfId="0" applyNumberFormat="1" applyFont="1" applyFill="1" applyBorder="1" applyAlignment="1" applyProtection="1">
      <alignment/>
      <protection/>
    </xf>
    <xf numFmtId="3" fontId="2" fillId="0" borderId="11" xfId="0" applyNumberFormat="1" applyFont="1" applyFill="1" applyBorder="1" applyAlignment="1" applyProtection="1">
      <alignment/>
      <protection/>
    </xf>
    <xf numFmtId="3" fontId="2" fillId="0" borderId="15" xfId="0" applyNumberFormat="1" applyFont="1" applyFill="1" applyBorder="1" applyAlignment="1" applyProtection="1">
      <alignment/>
      <protection/>
    </xf>
    <xf numFmtId="3" fontId="2" fillId="0" borderId="0" xfId="0" applyNumberFormat="1" applyFont="1" applyFill="1" applyBorder="1" applyAlignment="1" applyProtection="1">
      <alignment/>
      <protection/>
    </xf>
    <xf numFmtId="3" fontId="8" fillId="0" borderId="16" xfId="0" applyNumberFormat="1" applyFont="1" applyFill="1" applyBorder="1" applyAlignment="1" applyProtection="1">
      <alignment horizontal="right" vertical="top"/>
      <protection/>
    </xf>
    <xf numFmtId="3" fontId="7" fillId="0" borderId="0" xfId="0" applyNumberFormat="1" applyFont="1" applyAlignment="1" applyProtection="1">
      <alignment vertical="top"/>
      <protection/>
    </xf>
    <xf numFmtId="3" fontId="10" fillId="0" borderId="0" xfId="0" applyNumberFormat="1" applyFont="1" applyFill="1" applyAlignment="1" applyProtection="1">
      <alignment horizontal="right" vertical="top"/>
      <protection/>
    </xf>
    <xf numFmtId="3" fontId="4" fillId="0" borderId="0" xfId="0" applyNumberFormat="1" applyFont="1" applyAlignment="1" applyProtection="1">
      <alignment vertical="top"/>
      <protection/>
    </xf>
    <xf numFmtId="0" fontId="7" fillId="0" borderId="17" xfId="0" applyFont="1" applyBorder="1" applyAlignment="1" applyProtection="1">
      <alignment vertical="top"/>
      <protection/>
    </xf>
    <xf numFmtId="3" fontId="7" fillId="0" borderId="17" xfId="0" applyNumberFormat="1" applyFont="1" applyBorder="1" applyAlignment="1" applyProtection="1">
      <alignment vertical="top"/>
      <protection/>
    </xf>
    <xf numFmtId="0" fontId="7" fillId="0" borderId="0" xfId="0" applyFont="1" applyBorder="1" applyAlignment="1" applyProtection="1">
      <alignment vertical="top"/>
      <protection/>
    </xf>
    <xf numFmtId="3" fontId="7" fillId="0" borderId="0" xfId="0" applyNumberFormat="1" applyFont="1" applyBorder="1" applyAlignment="1" applyProtection="1">
      <alignment vertical="top"/>
      <protection/>
    </xf>
    <xf numFmtId="0" fontId="4" fillId="0" borderId="0" xfId="0" applyFont="1" applyBorder="1" applyAlignment="1" applyProtection="1">
      <alignment vertical="top"/>
      <protection/>
    </xf>
    <xf numFmtId="0" fontId="7" fillId="0" borderId="0" xfId="0" applyFont="1" applyAlignment="1" applyProtection="1">
      <alignment vertical="top" wrapText="1"/>
      <protection/>
    </xf>
    <xf numFmtId="0" fontId="4" fillId="0" borderId="0" xfId="0" applyFont="1" applyFill="1" applyAlignment="1" applyProtection="1">
      <alignment/>
      <protection/>
    </xf>
    <xf numFmtId="0" fontId="25" fillId="0" borderId="0" xfId="0" applyFont="1" applyFill="1" applyAlignment="1" applyProtection="1">
      <alignment/>
      <protection/>
    </xf>
    <xf numFmtId="174" fontId="4" fillId="0" borderId="0" xfId="0" applyNumberFormat="1" applyFont="1" applyFill="1" applyAlignment="1" applyProtection="1">
      <alignment/>
      <protection/>
    </xf>
    <xf numFmtId="0" fontId="8" fillId="0" borderId="14" xfId="0" applyFont="1" applyFill="1" applyBorder="1" applyAlignment="1" applyProtection="1">
      <alignment horizontal="left"/>
      <protection/>
    </xf>
    <xf numFmtId="0" fontId="4" fillId="0" borderId="20" xfId="0" applyFont="1" applyFill="1" applyBorder="1" applyAlignment="1" applyProtection="1">
      <alignment/>
      <protection/>
    </xf>
    <xf numFmtId="3" fontId="6" fillId="0" borderId="20" xfId="0" applyNumberFormat="1" applyFont="1" applyFill="1" applyBorder="1" applyAlignment="1" applyProtection="1">
      <alignment horizontal="center"/>
      <protection/>
    </xf>
    <xf numFmtId="0" fontId="4" fillId="0" borderId="20" xfId="0" applyFont="1" applyFill="1" applyBorder="1" applyAlignment="1" applyProtection="1">
      <alignment/>
      <protection/>
    </xf>
    <xf numFmtId="0" fontId="4" fillId="0" borderId="21" xfId="0" applyFont="1" applyFill="1" applyBorder="1" applyAlignment="1" applyProtection="1">
      <alignment horizontal="left"/>
      <protection/>
    </xf>
    <xf numFmtId="3" fontId="5" fillId="0" borderId="11" xfId="0" applyNumberFormat="1" applyFont="1" applyFill="1" applyBorder="1" applyAlignment="1" applyProtection="1">
      <alignment/>
      <protection/>
    </xf>
    <xf numFmtId="0" fontId="4" fillId="0" borderId="0" xfId="0" applyFont="1" applyFill="1" applyBorder="1" applyAlignment="1" applyProtection="1">
      <alignment/>
      <protection/>
    </xf>
    <xf numFmtId="0" fontId="4" fillId="0" borderId="11" xfId="0" applyFont="1" applyFill="1" applyBorder="1" applyAlignment="1" applyProtection="1">
      <alignment/>
      <protection/>
    </xf>
    <xf numFmtId="0" fontId="4" fillId="0" borderId="15" xfId="0" applyFont="1" applyFill="1" applyBorder="1" applyAlignment="1" applyProtection="1">
      <alignment/>
      <protection/>
    </xf>
    <xf numFmtId="0" fontId="8" fillId="0" borderId="16" xfId="0" applyFont="1" applyFill="1" applyBorder="1" applyAlignment="1" applyProtection="1">
      <alignment horizontal="right" vertical="top"/>
      <protection/>
    </xf>
    <xf numFmtId="0" fontId="9" fillId="0" borderId="0" xfId="0" applyFont="1" applyFill="1" applyAlignment="1" applyProtection="1">
      <alignment/>
      <protection/>
    </xf>
    <xf numFmtId="0" fontId="6" fillId="0" borderId="0" xfId="0" applyFont="1" applyAlignment="1" applyProtection="1">
      <alignment vertical="top"/>
      <protection/>
    </xf>
    <xf numFmtId="0" fontId="5" fillId="0" borderId="0" xfId="0" applyFont="1" applyAlignment="1" applyProtection="1">
      <alignment vertical="top"/>
      <protection/>
    </xf>
    <xf numFmtId="10" fontId="7" fillId="0" borderId="0" xfId="0" applyNumberFormat="1" applyFont="1" applyFill="1" applyAlignment="1" applyProtection="1">
      <alignment horizontal="right" vertical="top"/>
      <protection/>
    </xf>
    <xf numFmtId="3" fontId="7" fillId="0" borderId="0" xfId="0" applyNumberFormat="1" applyFont="1" applyFill="1" applyAlignment="1" applyProtection="1">
      <alignment vertical="top"/>
      <protection/>
    </xf>
    <xf numFmtId="3" fontId="4" fillId="0" borderId="0" xfId="0" applyNumberFormat="1" applyFont="1" applyFill="1" applyAlignment="1" applyProtection="1">
      <alignment vertical="top"/>
      <protection/>
    </xf>
    <xf numFmtId="10" fontId="7" fillId="0" borderId="17" xfId="0" applyNumberFormat="1" applyFont="1" applyFill="1" applyBorder="1" applyAlignment="1" applyProtection="1">
      <alignment horizontal="right" vertical="top"/>
      <protection/>
    </xf>
    <xf numFmtId="174" fontId="7" fillId="0" borderId="0" xfId="0" applyNumberFormat="1" applyFont="1" applyAlignment="1" applyProtection="1">
      <alignment horizontal="right" vertical="top"/>
      <protection/>
    </xf>
    <xf numFmtId="174" fontId="4" fillId="0" borderId="0" xfId="0" applyNumberFormat="1" applyFont="1" applyAlignment="1" applyProtection="1">
      <alignment horizontal="right" vertical="top"/>
      <protection/>
    </xf>
    <xf numFmtId="174" fontId="4" fillId="0" borderId="0" xfId="0" applyNumberFormat="1" applyFont="1" applyBorder="1" applyAlignment="1" applyProtection="1">
      <alignment horizontal="right" vertical="top"/>
      <protection/>
    </xf>
    <xf numFmtId="3" fontId="4" fillId="0" borderId="0" xfId="0" applyNumberFormat="1" applyFont="1" applyBorder="1" applyAlignment="1" applyProtection="1">
      <alignment vertical="top"/>
      <protection/>
    </xf>
    <xf numFmtId="174" fontId="7" fillId="0" borderId="0" xfId="0" applyNumberFormat="1" applyFont="1" applyFill="1" applyAlignment="1" applyProtection="1">
      <alignment horizontal="right" vertical="top"/>
      <protection/>
    </xf>
    <xf numFmtId="174" fontId="4" fillId="0" borderId="0" xfId="0" applyNumberFormat="1" applyFont="1" applyAlignment="1" applyProtection="1">
      <alignment horizontal="right"/>
      <protection/>
    </xf>
    <xf numFmtId="0" fontId="7" fillId="0" borderId="18" xfId="0" applyFont="1" applyBorder="1" applyAlignment="1" applyProtection="1">
      <alignment vertical="top"/>
      <protection/>
    </xf>
    <xf numFmtId="174" fontId="7" fillId="0" borderId="18" xfId="0" applyNumberFormat="1" applyFont="1" applyBorder="1" applyAlignment="1" applyProtection="1">
      <alignment horizontal="right" vertical="top"/>
      <protection/>
    </xf>
    <xf numFmtId="3" fontId="7" fillId="0" borderId="18" xfId="0" applyNumberFormat="1" applyFont="1" applyBorder="1" applyAlignment="1" applyProtection="1">
      <alignment vertical="top"/>
      <protection/>
    </xf>
    <xf numFmtId="174" fontId="4" fillId="0" borderId="0" xfId="0" applyNumberFormat="1" applyFont="1" applyAlignment="1" applyProtection="1">
      <alignment/>
      <protection/>
    </xf>
    <xf numFmtId="0" fontId="2" fillId="0" borderId="0" xfId="0" applyFont="1" applyAlignment="1" applyProtection="1">
      <alignment/>
      <protection locked="0"/>
    </xf>
    <xf numFmtId="176" fontId="4" fillId="0" borderId="0" xfId="0" applyNumberFormat="1" applyFont="1" applyAlignment="1" applyProtection="1">
      <alignment/>
      <protection locked="0"/>
    </xf>
    <xf numFmtId="176" fontId="5" fillId="0" borderId="20" xfId="0" applyNumberFormat="1" applyFont="1" applyFill="1" applyBorder="1" applyAlignment="1" applyProtection="1">
      <alignment/>
      <protection/>
    </xf>
    <xf numFmtId="176" fontId="5" fillId="0" borderId="0" xfId="0" applyNumberFormat="1" applyFont="1" applyFill="1" applyBorder="1" applyAlignment="1" applyProtection="1">
      <alignment/>
      <protection/>
    </xf>
    <xf numFmtId="176" fontId="5" fillId="0" borderId="11" xfId="0" applyNumberFormat="1" applyFont="1" applyFill="1" applyBorder="1" applyAlignment="1" applyProtection="1">
      <alignment/>
      <protection/>
    </xf>
    <xf numFmtId="176" fontId="4" fillId="0" borderId="11" xfId="0" applyNumberFormat="1" applyFont="1" applyFill="1" applyBorder="1" applyAlignment="1" applyProtection="1">
      <alignment/>
      <protection/>
    </xf>
    <xf numFmtId="176" fontId="4" fillId="0" borderId="15" xfId="0" applyNumberFormat="1" applyFont="1" applyFill="1" applyBorder="1" applyAlignment="1" applyProtection="1">
      <alignment/>
      <protection/>
    </xf>
    <xf numFmtId="3" fontId="0" fillId="0" borderId="0" xfId="50" applyNumberFormat="1" applyFont="1" applyFill="1" applyProtection="1">
      <alignment/>
      <protection/>
    </xf>
    <xf numFmtId="0" fontId="0" fillId="0" borderId="0" xfId="0" applyFont="1" applyAlignment="1">
      <alignment/>
    </xf>
    <xf numFmtId="0" fontId="0" fillId="32" borderId="0" xfId="0" applyFont="1" applyFill="1" applyAlignment="1">
      <alignment/>
    </xf>
    <xf numFmtId="0" fontId="0" fillId="16" borderId="0" xfId="0" applyFont="1" applyFill="1" applyAlignment="1">
      <alignment/>
    </xf>
    <xf numFmtId="0" fontId="9" fillId="0" borderId="0" xfId="0" applyFont="1" applyAlignment="1" applyProtection="1">
      <alignment/>
      <protection locked="0"/>
    </xf>
    <xf numFmtId="0" fontId="9" fillId="0" borderId="0" xfId="0" applyFont="1" applyFill="1" applyAlignment="1" applyProtection="1">
      <alignment/>
      <protection locked="0"/>
    </xf>
    <xf numFmtId="0" fontId="82" fillId="0" borderId="0" xfId="0" applyFont="1" applyFill="1" applyBorder="1" applyAlignment="1" applyProtection="1">
      <alignment/>
      <protection/>
    </xf>
    <xf numFmtId="3" fontId="83" fillId="0" borderId="0" xfId="0" applyNumberFormat="1" applyFont="1" applyFill="1" applyBorder="1" applyAlignment="1" applyProtection="1">
      <alignment/>
      <protection/>
    </xf>
    <xf numFmtId="0" fontId="29" fillId="0" borderId="0" xfId="50" applyFont="1" applyFill="1" applyProtection="1">
      <alignment/>
      <protection/>
    </xf>
    <xf numFmtId="0" fontId="29" fillId="0" borderId="0" xfId="50" applyFont="1" applyAlignment="1" applyProtection="1">
      <alignment horizontal="right"/>
      <protection/>
    </xf>
    <xf numFmtId="0" fontId="29" fillId="0" borderId="0" xfId="50" applyFont="1" applyFill="1" applyAlignment="1" applyProtection="1">
      <alignment horizontal="center"/>
      <protection/>
    </xf>
    <xf numFmtId="0" fontId="1" fillId="0" borderId="0" xfId="50" applyFont="1" applyFill="1" applyProtection="1">
      <alignment/>
      <protection/>
    </xf>
    <xf numFmtId="0" fontId="1" fillId="0" borderId="0" xfId="50" applyFont="1" applyFill="1" applyBorder="1" applyAlignment="1" applyProtection="1">
      <alignment horizontal="right"/>
      <protection/>
    </xf>
    <xf numFmtId="0" fontId="30" fillId="0" borderId="0" xfId="50" applyFont="1" applyFill="1" applyProtection="1">
      <alignment/>
      <protection/>
    </xf>
    <xf numFmtId="0" fontId="1" fillId="0" borderId="0" xfId="50" applyFont="1" applyFill="1" applyBorder="1" applyProtection="1">
      <alignment/>
      <protection/>
    </xf>
    <xf numFmtId="0" fontId="31" fillId="0" borderId="0" xfId="50" applyFont="1" applyFill="1" applyProtection="1">
      <alignment/>
      <protection/>
    </xf>
    <xf numFmtId="0" fontId="32" fillId="0" borderId="0" xfId="50" applyFont="1" applyFill="1" applyProtection="1">
      <alignment/>
      <protection/>
    </xf>
    <xf numFmtId="0" fontId="32" fillId="0" borderId="0" xfId="50" applyFont="1" applyFill="1" applyAlignment="1" applyProtection="1">
      <alignment horizontal="right"/>
      <protection/>
    </xf>
    <xf numFmtId="9" fontId="31" fillId="0" borderId="0" xfId="50" applyNumberFormat="1" applyFont="1" applyFill="1" applyProtection="1">
      <alignment/>
      <protection/>
    </xf>
    <xf numFmtId="0" fontId="32" fillId="0" borderId="0" xfId="50" applyFont="1" applyFill="1" applyAlignment="1" applyProtection="1">
      <alignment wrapText="1"/>
      <protection/>
    </xf>
    <xf numFmtId="0" fontId="0" fillId="0" borderId="0" xfId="50" applyFont="1" applyFill="1" applyProtection="1">
      <alignment/>
      <protection/>
    </xf>
    <xf numFmtId="0" fontId="0" fillId="0" borderId="0" xfId="50" applyFont="1" applyFill="1" applyAlignment="1" applyProtection="1">
      <alignment horizontal="right"/>
      <protection/>
    </xf>
    <xf numFmtId="0" fontId="33" fillId="0" borderId="0" xfId="50" applyFont="1" applyFill="1" applyBorder="1" applyProtection="1">
      <alignment/>
      <protection/>
    </xf>
    <xf numFmtId="0" fontId="0" fillId="0" borderId="0" xfId="50" applyFont="1" applyFill="1" applyBorder="1" applyProtection="1">
      <alignment/>
      <protection/>
    </xf>
    <xf numFmtId="0" fontId="0" fillId="0" borderId="0" xfId="50" applyFont="1" applyFill="1" applyBorder="1" applyAlignment="1" applyProtection="1">
      <alignment horizontal="right"/>
      <protection/>
    </xf>
    <xf numFmtId="0" fontId="0" fillId="0" borderId="23" xfId="50" applyFont="1" applyFill="1" applyBorder="1" applyProtection="1">
      <alignment/>
      <protection/>
    </xf>
    <xf numFmtId="0" fontId="0" fillId="0" borderId="30" xfId="50" applyFont="1" applyFill="1" applyBorder="1" applyProtection="1">
      <alignment/>
      <protection/>
    </xf>
    <xf numFmtId="3" fontId="0" fillId="0" borderId="30" xfId="50" applyNumberFormat="1" applyFont="1" applyFill="1" applyBorder="1" applyProtection="1">
      <alignment/>
      <protection/>
    </xf>
    <xf numFmtId="10" fontId="0" fillId="0" borderId="30" xfId="50" applyNumberFormat="1" applyFont="1" applyFill="1" applyBorder="1" applyProtection="1">
      <alignment/>
      <protection/>
    </xf>
    <xf numFmtId="9" fontId="0" fillId="0" borderId="30" xfId="50" applyNumberFormat="1" applyFont="1" applyFill="1" applyBorder="1" applyProtection="1">
      <alignment/>
      <protection/>
    </xf>
    <xf numFmtId="0" fontId="0" fillId="0" borderId="31" xfId="50" applyFont="1" applyFill="1" applyBorder="1" applyProtection="1">
      <alignment/>
      <protection/>
    </xf>
    <xf numFmtId="0" fontId="0" fillId="0" borderId="32" xfId="50" applyFont="1" applyFill="1" applyBorder="1" applyProtection="1">
      <alignment/>
      <protection/>
    </xf>
    <xf numFmtId="3" fontId="0" fillId="0" borderId="0" xfId="50" applyNumberFormat="1" applyFont="1" applyFill="1" applyBorder="1" applyProtection="1">
      <alignment/>
      <protection/>
    </xf>
    <xf numFmtId="10" fontId="0" fillId="0" borderId="0" xfId="50" applyNumberFormat="1" applyFont="1" applyFill="1" applyBorder="1" applyProtection="1">
      <alignment/>
      <protection/>
    </xf>
    <xf numFmtId="9" fontId="0" fillId="0" borderId="0" xfId="50" applyNumberFormat="1" applyFont="1" applyFill="1" applyBorder="1" applyProtection="1">
      <alignment/>
      <protection/>
    </xf>
    <xf numFmtId="174" fontId="0" fillId="0" borderId="33" xfId="50" applyNumberFormat="1" applyFont="1" applyFill="1" applyBorder="1" applyProtection="1">
      <alignment/>
      <protection/>
    </xf>
    <xf numFmtId="0" fontId="0" fillId="0" borderId="25" xfId="50" applyFont="1" applyFill="1" applyBorder="1" applyProtection="1">
      <alignment/>
      <protection/>
    </xf>
    <xf numFmtId="0" fontId="0" fillId="0" borderId="16" xfId="50" applyFont="1" applyFill="1" applyBorder="1" applyProtection="1">
      <alignment/>
      <protection/>
    </xf>
    <xf numFmtId="3" fontId="0" fillId="0" borderId="16" xfId="50" applyNumberFormat="1" applyFont="1" applyFill="1" applyBorder="1" applyProtection="1">
      <alignment/>
      <protection/>
    </xf>
    <xf numFmtId="10" fontId="0" fillId="0" borderId="16" xfId="50" applyNumberFormat="1" applyFont="1" applyFill="1" applyBorder="1" applyProtection="1">
      <alignment/>
      <protection/>
    </xf>
    <xf numFmtId="9" fontId="0" fillId="0" borderId="16" xfId="50" applyNumberFormat="1" applyFont="1" applyFill="1" applyBorder="1" applyProtection="1">
      <alignment/>
      <protection/>
    </xf>
    <xf numFmtId="174" fontId="0" fillId="0" borderId="26" xfId="50" applyNumberFormat="1" applyFont="1" applyFill="1" applyBorder="1" applyProtection="1">
      <alignment/>
      <protection/>
    </xf>
    <xf numFmtId="9" fontId="0" fillId="0" borderId="0" xfId="50" applyNumberFormat="1" applyFont="1" applyFill="1" applyProtection="1">
      <alignment/>
      <protection/>
    </xf>
    <xf numFmtId="174" fontId="0" fillId="0" borderId="24" xfId="50" applyNumberFormat="1" applyFont="1" applyFill="1" applyBorder="1" applyAlignment="1" applyProtection="1">
      <alignment wrapText="1"/>
      <protection/>
    </xf>
    <xf numFmtId="0" fontId="33" fillId="0" borderId="0" xfId="50" applyFont="1" applyFill="1" applyProtection="1">
      <alignment/>
      <protection/>
    </xf>
    <xf numFmtId="174" fontId="0" fillId="0" borderId="0" xfId="50" applyNumberFormat="1" applyFont="1" applyFill="1" applyProtection="1">
      <alignment/>
      <protection/>
    </xf>
    <xf numFmtId="174" fontId="0" fillId="0" borderId="31" xfId="50" applyNumberFormat="1" applyFont="1" applyFill="1" applyBorder="1" applyProtection="1">
      <alignment/>
      <protection/>
    </xf>
    <xf numFmtId="174" fontId="0" fillId="0" borderId="0" xfId="50" applyNumberFormat="1" applyFont="1" applyFill="1" applyAlignment="1" applyProtection="1">
      <alignment horizontal="center"/>
      <protection/>
    </xf>
    <xf numFmtId="0" fontId="0" fillId="0" borderId="0" xfId="50" applyFont="1" applyFill="1" applyAlignment="1" applyProtection="1">
      <alignment horizontal="center"/>
      <protection/>
    </xf>
    <xf numFmtId="174" fontId="0" fillId="0" borderId="31" xfId="50" applyNumberFormat="1" applyFont="1" applyFill="1" applyBorder="1" applyAlignment="1" applyProtection="1">
      <alignment horizontal="center"/>
      <protection/>
    </xf>
    <xf numFmtId="3" fontId="0" fillId="0" borderId="0" xfId="50" applyNumberFormat="1" applyFont="1" applyFill="1" applyAlignment="1" applyProtection="1">
      <alignment horizontal="center"/>
      <protection/>
    </xf>
    <xf numFmtId="174" fontId="0" fillId="0" borderId="33" xfId="50" applyNumberFormat="1" applyFont="1" applyFill="1" applyBorder="1" applyAlignment="1" applyProtection="1">
      <alignment horizontal="center"/>
      <protection/>
    </xf>
    <xf numFmtId="174" fontId="0" fillId="0" borderId="26" xfId="50" applyNumberFormat="1" applyFont="1" applyFill="1" applyBorder="1" applyAlignment="1" applyProtection="1">
      <alignment horizontal="center"/>
      <protection/>
    </xf>
    <xf numFmtId="3" fontId="0" fillId="0" borderId="27" xfId="50" applyNumberFormat="1" applyFont="1" applyFill="1" applyBorder="1" applyProtection="1">
      <alignment/>
      <protection/>
    </xf>
    <xf numFmtId="174" fontId="0" fillId="0" borderId="27" xfId="50" applyNumberFormat="1" applyFont="1" applyFill="1" applyBorder="1" applyAlignment="1" applyProtection="1">
      <alignment horizontal="center"/>
      <protection/>
    </xf>
    <xf numFmtId="10" fontId="0" fillId="0" borderId="0" xfId="50" applyNumberFormat="1" applyFont="1" applyFill="1" applyProtection="1">
      <alignment/>
      <protection/>
    </xf>
    <xf numFmtId="0" fontId="33" fillId="0" borderId="16" xfId="50" applyFont="1" applyFill="1" applyBorder="1" applyProtection="1">
      <alignment/>
      <protection/>
    </xf>
    <xf numFmtId="0" fontId="33" fillId="0" borderId="0" xfId="50" applyFont="1" applyFill="1" applyAlignment="1" applyProtection="1">
      <alignment horizontal="right"/>
      <protection/>
    </xf>
    <xf numFmtId="3" fontId="33" fillId="0" borderId="0" xfId="50" applyNumberFormat="1" applyFont="1" applyFill="1" applyProtection="1">
      <alignment/>
      <protection/>
    </xf>
    <xf numFmtId="10" fontId="33" fillId="0" borderId="0" xfId="50" applyNumberFormat="1" applyFont="1" applyFill="1" applyProtection="1">
      <alignment/>
      <protection/>
    </xf>
    <xf numFmtId="10" fontId="0" fillId="0" borderId="31" xfId="50" applyNumberFormat="1" applyFont="1" applyFill="1" applyBorder="1" applyProtection="1">
      <alignment/>
      <protection/>
    </xf>
    <xf numFmtId="10" fontId="0" fillId="0" borderId="33" xfId="50" applyNumberFormat="1" applyFont="1" applyFill="1" applyBorder="1" applyProtection="1">
      <alignment/>
      <protection/>
    </xf>
    <xf numFmtId="10" fontId="0" fillId="0" borderId="26" xfId="50" applyNumberFormat="1" applyFont="1" applyFill="1" applyBorder="1" applyProtection="1">
      <alignment/>
      <protection/>
    </xf>
    <xf numFmtId="0" fontId="35" fillId="0" borderId="0" xfId="50" applyFont="1" applyFill="1" applyProtection="1">
      <alignment/>
      <protection/>
    </xf>
    <xf numFmtId="0" fontId="34" fillId="0" borderId="0" xfId="50" applyFont="1" applyFill="1" applyProtection="1">
      <alignment/>
      <protection/>
    </xf>
    <xf numFmtId="0" fontId="0" fillId="33" borderId="0" xfId="50" applyFont="1" applyFill="1" applyProtection="1">
      <alignment/>
      <protection/>
    </xf>
    <xf numFmtId="0" fontId="0" fillId="0" borderId="34" xfId="50" applyFont="1" applyFill="1" applyBorder="1" applyProtection="1">
      <alignment/>
      <protection/>
    </xf>
    <xf numFmtId="0" fontId="0" fillId="0" borderId="26" xfId="50" applyFont="1" applyFill="1" applyBorder="1" applyProtection="1">
      <alignment/>
      <protection/>
    </xf>
    <xf numFmtId="0" fontId="0" fillId="0" borderId="0" xfId="0" applyFont="1" applyAlignment="1">
      <alignment/>
    </xf>
    <xf numFmtId="174" fontId="4" fillId="0" borderId="0" xfId="0" applyNumberFormat="1" applyFont="1" applyFill="1" applyAlignment="1" applyProtection="1">
      <alignment/>
      <protection locked="0"/>
    </xf>
    <xf numFmtId="0" fontId="1" fillId="0" borderId="0" xfId="50" applyFont="1" applyFill="1" applyProtection="1">
      <alignment/>
      <protection locked="0"/>
    </xf>
    <xf numFmtId="0" fontId="1" fillId="0" borderId="0" xfId="0" applyFont="1" applyAlignment="1" applyProtection="1">
      <alignment/>
      <protection/>
    </xf>
    <xf numFmtId="0" fontId="1" fillId="0" borderId="0" xfId="0" applyFont="1" applyFill="1" applyAlignment="1" applyProtection="1">
      <alignment/>
      <protection/>
    </xf>
    <xf numFmtId="0" fontId="30" fillId="34" borderId="26" xfId="0" applyFont="1" applyFill="1" applyBorder="1" applyAlignment="1" applyProtection="1">
      <alignment/>
      <protection/>
    </xf>
    <xf numFmtId="0" fontId="1" fillId="0" borderId="27" xfId="0" applyFont="1" applyFill="1" applyBorder="1" applyAlignment="1" applyProtection="1">
      <alignment/>
      <protection/>
    </xf>
    <xf numFmtId="10" fontId="1" fillId="0" borderId="0" xfId="51" applyNumberFormat="1" applyFont="1" applyAlignment="1" applyProtection="1">
      <alignment/>
      <protection/>
    </xf>
    <xf numFmtId="3" fontId="8" fillId="0" borderId="18" xfId="0" applyNumberFormat="1" applyFont="1" applyBorder="1" applyAlignment="1" applyProtection="1">
      <alignment vertical="top"/>
      <protection/>
    </xf>
    <xf numFmtId="0" fontId="7" fillId="0" borderId="0" xfId="0" applyFont="1" applyAlignment="1" applyProtection="1">
      <alignment horizontal="left" vertical="top"/>
      <protection/>
    </xf>
    <xf numFmtId="174" fontId="10" fillId="30" borderId="0" xfId="51" applyNumberFormat="1" applyFont="1" applyFill="1" applyAlignment="1" applyProtection="1">
      <alignment horizontal="right" vertical="top"/>
      <protection locked="0"/>
    </xf>
    <xf numFmtId="9" fontId="10" fillId="0" borderId="0" xfId="51" applyFont="1" applyFill="1" applyAlignment="1" applyProtection="1">
      <alignment horizontal="right" vertical="top"/>
      <protection/>
    </xf>
    <xf numFmtId="0" fontId="80" fillId="31" borderId="27" xfId="0" applyFont="1" applyFill="1" applyBorder="1" applyAlignment="1" applyProtection="1">
      <alignment horizontal="left"/>
      <protection locked="0"/>
    </xf>
    <xf numFmtId="0" fontId="4" fillId="0" borderId="0" xfId="0" applyFont="1" applyAlignment="1" applyProtection="1">
      <alignment horizontal="right" vertical="top"/>
      <protection/>
    </xf>
    <xf numFmtId="0" fontId="9" fillId="0" borderId="16" xfId="0" applyFont="1" applyFill="1" applyBorder="1" applyAlignment="1" applyProtection="1">
      <alignment horizontal="right" vertical="top"/>
      <protection/>
    </xf>
    <xf numFmtId="176" fontId="7" fillId="0" borderId="0" xfId="0" applyNumberFormat="1" applyFont="1" applyAlignment="1" applyProtection="1">
      <alignment horizontal="right" vertical="top"/>
      <protection/>
    </xf>
    <xf numFmtId="0" fontId="4" fillId="0" borderId="0" xfId="0" applyFont="1" applyAlignment="1" applyProtection="1">
      <alignment horizontal="right"/>
      <protection/>
    </xf>
    <xf numFmtId="176" fontId="4" fillId="0" borderId="0" xfId="0" applyNumberFormat="1" applyFont="1" applyAlignment="1" applyProtection="1">
      <alignment horizontal="right"/>
      <protection/>
    </xf>
    <xf numFmtId="176" fontId="4" fillId="0" borderId="0" xfId="0" applyNumberFormat="1" applyFont="1" applyAlignment="1" applyProtection="1">
      <alignment horizontal="right" vertical="top"/>
      <protection/>
    </xf>
    <xf numFmtId="175" fontId="4" fillId="0" borderId="0" xfId="0" applyNumberFormat="1" applyFont="1" applyAlignment="1" applyProtection="1">
      <alignment horizontal="right" vertical="top"/>
      <protection/>
    </xf>
    <xf numFmtId="0" fontId="4" fillId="0" borderId="0" xfId="0" applyFont="1" applyFill="1" applyAlignment="1" applyProtection="1">
      <alignment/>
      <protection locked="0"/>
    </xf>
    <xf numFmtId="3" fontId="0" fillId="0" borderId="0" xfId="0" applyNumberFormat="1" applyFill="1" applyBorder="1" applyAlignment="1" applyProtection="1">
      <alignment/>
      <protection/>
    </xf>
    <xf numFmtId="0" fontId="30" fillId="0" borderId="22" xfId="0" applyFont="1" applyFill="1" applyBorder="1" applyAlignment="1" applyProtection="1">
      <alignment/>
      <protection locked="0"/>
    </xf>
    <xf numFmtId="0" fontId="1" fillId="34" borderId="30" xfId="0" applyFont="1" applyFill="1" applyBorder="1" applyAlignment="1" applyProtection="1">
      <alignment/>
      <protection locked="0"/>
    </xf>
    <xf numFmtId="0" fontId="1" fillId="31" borderId="22" xfId="0" applyFont="1" applyFill="1" applyBorder="1" applyAlignment="1" applyProtection="1">
      <alignment/>
      <protection locked="0"/>
    </xf>
    <xf numFmtId="3" fontId="1" fillId="34" borderId="0" xfId="0" applyNumberFormat="1" applyFont="1" applyFill="1" applyBorder="1" applyAlignment="1" applyProtection="1">
      <alignment/>
      <protection locked="0"/>
    </xf>
    <xf numFmtId="3" fontId="1" fillId="31" borderId="0" xfId="0" applyNumberFormat="1" applyFont="1" applyFill="1" applyBorder="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locked="0"/>
    </xf>
    <xf numFmtId="174" fontId="0" fillId="0" borderId="27" xfId="50" applyNumberFormat="1" applyFont="1" applyFill="1" applyBorder="1" applyProtection="1">
      <alignment/>
      <protection/>
    </xf>
    <xf numFmtId="3" fontId="33" fillId="35" borderId="27" xfId="0" applyNumberFormat="1" applyFont="1" applyFill="1" applyBorder="1" applyAlignment="1" applyProtection="1">
      <alignment/>
      <protection locked="0"/>
    </xf>
    <xf numFmtId="0" fontId="25" fillId="0" borderId="35" xfId="0" applyFont="1" applyFill="1" applyBorder="1" applyAlignment="1" applyProtection="1">
      <alignment/>
      <protection/>
    </xf>
    <xf numFmtId="0" fontId="25" fillId="0" borderId="36" xfId="0" applyFont="1" applyFill="1" applyBorder="1" applyAlignment="1" applyProtection="1">
      <alignment/>
      <protection/>
    </xf>
    <xf numFmtId="0" fontId="25" fillId="0" borderId="37" xfId="0" applyFont="1" applyFill="1" applyBorder="1" applyAlignment="1" applyProtection="1">
      <alignment/>
      <protection/>
    </xf>
    <xf numFmtId="174" fontId="0" fillId="0" borderId="24" xfId="50" applyNumberFormat="1" applyFont="1" applyFill="1" applyBorder="1" applyAlignment="1" applyProtection="1">
      <alignment wrapText="1"/>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14" fontId="30" fillId="0" borderId="0" xfId="0" applyNumberFormat="1" applyFont="1" applyFill="1" applyBorder="1" applyAlignment="1" applyProtection="1">
      <alignment/>
      <protection/>
    </xf>
    <xf numFmtId="0" fontId="4" fillId="0" borderId="0" xfId="0" applyFont="1" applyAlignment="1" applyProtection="1">
      <alignment horizontal="center" vertical="top" wrapText="1"/>
      <protection/>
    </xf>
    <xf numFmtId="0" fontId="10" fillId="0" borderId="0" xfId="0" applyFont="1" applyAlignment="1" applyProtection="1">
      <alignment vertical="top"/>
      <protection/>
    </xf>
    <xf numFmtId="0" fontId="9" fillId="0" borderId="0" xfId="0" applyFont="1" applyAlignment="1" applyProtection="1">
      <alignment vertical="top"/>
      <protection locked="0"/>
    </xf>
    <xf numFmtId="0" fontId="12" fillId="19" borderId="10" xfId="0" applyFont="1" applyFill="1" applyBorder="1" applyAlignment="1" applyProtection="1">
      <alignment/>
      <protection/>
    </xf>
    <xf numFmtId="0" fontId="12" fillId="19" borderId="0" xfId="0" applyFont="1" applyFill="1" applyBorder="1" applyAlignment="1" applyProtection="1">
      <alignment/>
      <protection/>
    </xf>
    <xf numFmtId="0" fontId="2" fillId="19" borderId="0" xfId="0" applyFont="1" applyFill="1" applyBorder="1" applyAlignment="1" applyProtection="1">
      <alignment/>
      <protection/>
    </xf>
    <xf numFmtId="0" fontId="2" fillId="19" borderId="11" xfId="0" applyFont="1" applyFill="1" applyBorder="1" applyAlignment="1" applyProtection="1">
      <alignment horizontal="left"/>
      <protection/>
    </xf>
    <xf numFmtId="0" fontId="25" fillId="30" borderId="0" xfId="0" applyFont="1" applyFill="1" applyAlignment="1" applyProtection="1">
      <alignment horizontal="left" wrapText="1"/>
      <protection/>
    </xf>
    <xf numFmtId="0" fontId="12" fillId="0" borderId="16" xfId="0" applyFont="1" applyFill="1" applyBorder="1" applyAlignment="1" applyProtection="1">
      <alignment horizontal="right" wrapText="1"/>
      <protection/>
    </xf>
    <xf numFmtId="0" fontId="10" fillId="0" borderId="0" xfId="0" applyFont="1" applyAlignment="1" applyProtection="1">
      <alignment horizontal="left"/>
      <protection/>
    </xf>
    <xf numFmtId="0" fontId="9" fillId="0" borderId="0" xfId="0" applyFont="1" applyAlignment="1" applyProtection="1">
      <alignment horizontal="left"/>
      <protection locked="0"/>
    </xf>
    <xf numFmtId="0" fontId="4" fillId="32" borderId="0" xfId="0" applyFont="1" applyFill="1" applyAlignment="1" applyProtection="1">
      <alignment/>
      <protection locked="0"/>
    </xf>
    <xf numFmtId="0" fontId="1" fillId="32" borderId="0" xfId="50" applyFont="1" applyFill="1" applyProtection="1">
      <alignment/>
      <protection locked="0"/>
    </xf>
    <xf numFmtId="0" fontId="84" fillId="0" borderId="0" xfId="0" applyFont="1" applyFill="1" applyAlignment="1" applyProtection="1">
      <alignment/>
      <protection/>
    </xf>
    <xf numFmtId="0" fontId="33" fillId="0" borderId="0" xfId="0" applyFont="1" applyAlignment="1">
      <alignment/>
    </xf>
    <xf numFmtId="0" fontId="32" fillId="0" borderId="0" xfId="0" applyFont="1" applyAlignment="1">
      <alignment/>
    </xf>
    <xf numFmtId="0" fontId="33" fillId="36" borderId="0" xfId="0" applyFont="1" applyFill="1" applyAlignment="1">
      <alignment/>
    </xf>
    <xf numFmtId="0" fontId="0" fillId="36" borderId="0" xfId="0" applyFill="1" applyAlignment="1">
      <alignment/>
    </xf>
    <xf numFmtId="10" fontId="4" fillId="32" borderId="0" xfId="0" applyNumberFormat="1" applyFont="1" applyFill="1" applyAlignment="1" applyProtection="1">
      <alignment horizontal="right" vertical="top"/>
      <protection locked="0"/>
    </xf>
    <xf numFmtId="0" fontId="7" fillId="0" borderId="21" xfId="0" applyFont="1" applyFill="1" applyBorder="1" applyAlignment="1" applyProtection="1">
      <alignment horizontal="left"/>
      <protection/>
    </xf>
    <xf numFmtId="0" fontId="84" fillId="0" borderId="0" xfId="0" applyFont="1" applyAlignment="1" applyProtection="1">
      <alignment/>
      <protection/>
    </xf>
    <xf numFmtId="0" fontId="85" fillId="0" borderId="0" xfId="50" applyFont="1" applyFill="1" applyProtection="1">
      <alignment/>
      <protection/>
    </xf>
    <xf numFmtId="0" fontId="0" fillId="0" borderId="0" xfId="50" applyFont="1" applyFill="1" applyProtection="1">
      <alignment/>
      <protection/>
    </xf>
    <xf numFmtId="0" fontId="0" fillId="0" borderId="38" xfId="50" applyFont="1" applyFill="1" applyBorder="1" applyProtection="1">
      <alignment/>
      <protection/>
    </xf>
    <xf numFmtId="3" fontId="0" fillId="32" borderId="38" xfId="50" applyNumberFormat="1" applyFont="1" applyFill="1" applyBorder="1" applyProtection="1">
      <alignment/>
      <protection locked="0"/>
    </xf>
    <xf numFmtId="3" fontId="0" fillId="0" borderId="27" xfId="50" applyNumberFormat="1" applyFont="1" applyFill="1" applyBorder="1" applyProtection="1">
      <alignment/>
      <protection/>
    </xf>
    <xf numFmtId="3" fontId="0" fillId="0" borderId="22" xfId="50" applyNumberFormat="1" applyFont="1" applyFill="1" applyBorder="1" applyProtection="1">
      <alignment/>
      <protection/>
    </xf>
    <xf numFmtId="3" fontId="0" fillId="0" borderId="24" xfId="50" applyNumberFormat="1" applyFont="1" applyFill="1" applyBorder="1" applyProtection="1">
      <alignment/>
      <protection/>
    </xf>
    <xf numFmtId="3" fontId="1" fillId="31" borderId="30" xfId="0" applyNumberFormat="1" applyFont="1" applyFill="1" applyBorder="1" applyAlignment="1" applyProtection="1">
      <alignment/>
      <protection locked="0"/>
    </xf>
    <xf numFmtId="0" fontId="4" fillId="0" borderId="0" xfId="0" applyFont="1" applyFill="1" applyAlignment="1" applyProtection="1">
      <alignment horizontal="center" vertical="top"/>
      <protection/>
    </xf>
    <xf numFmtId="0" fontId="4" fillId="0" borderId="0" xfId="0" applyFont="1" applyFill="1" applyAlignment="1" applyProtection="1">
      <alignment vertical="top"/>
      <protection/>
    </xf>
    <xf numFmtId="0" fontId="1" fillId="0" borderId="22" xfId="0" applyFont="1" applyBorder="1" applyAlignment="1" applyProtection="1">
      <alignment/>
      <protection/>
    </xf>
    <xf numFmtId="0" fontId="1" fillId="0" borderId="30" xfId="0" applyFont="1" applyFill="1" applyBorder="1" applyAlignment="1" applyProtection="1">
      <alignment/>
      <protection/>
    </xf>
    <xf numFmtId="0" fontId="1" fillId="34" borderId="30" xfId="0" applyFont="1" applyFill="1" applyBorder="1" applyAlignment="1" applyProtection="1">
      <alignment/>
      <protection/>
    </xf>
    <xf numFmtId="0" fontId="1" fillId="34" borderId="22" xfId="0" applyFont="1" applyFill="1" applyBorder="1" applyAlignment="1" applyProtection="1">
      <alignment/>
      <protection/>
    </xf>
    <xf numFmtId="3" fontId="1" fillId="0" borderId="27" xfId="0" applyNumberFormat="1" applyFont="1" applyFill="1" applyBorder="1" applyAlignment="1" applyProtection="1">
      <alignment/>
      <protection/>
    </xf>
    <xf numFmtId="3" fontId="1" fillId="0" borderId="0" xfId="0" applyNumberFormat="1" applyFont="1" applyFill="1" applyBorder="1" applyAlignment="1" applyProtection="1">
      <alignment/>
      <protection/>
    </xf>
    <xf numFmtId="3" fontId="1" fillId="34" borderId="0" xfId="0" applyNumberFormat="1" applyFont="1" applyFill="1" applyBorder="1" applyAlignment="1" applyProtection="1">
      <alignment/>
      <protection/>
    </xf>
    <xf numFmtId="3" fontId="1" fillId="0" borderId="27" xfId="0" applyNumberFormat="1" applyFont="1" applyBorder="1" applyAlignment="1" applyProtection="1">
      <alignment/>
      <protection/>
    </xf>
    <xf numFmtId="3" fontId="1" fillId="34" borderId="27" xfId="0" applyNumberFormat="1" applyFont="1" applyFill="1" applyBorder="1" applyAlignment="1" applyProtection="1">
      <alignment/>
      <protection/>
    </xf>
    <xf numFmtId="3" fontId="0" fillId="0" borderId="0" xfId="0" applyNumberFormat="1" applyFont="1" applyAlignment="1" applyProtection="1">
      <alignment/>
      <protection/>
    </xf>
    <xf numFmtId="3" fontId="0" fillId="0" borderId="0" xfId="0" applyNumberFormat="1" applyFont="1" applyFill="1" applyAlignment="1" applyProtection="1">
      <alignment/>
      <protection/>
    </xf>
    <xf numFmtId="0" fontId="0" fillId="0" borderId="0" xfId="0" applyFont="1" applyAlignment="1" applyProtection="1">
      <alignment/>
      <protection/>
    </xf>
    <xf numFmtId="0" fontId="1" fillId="0" borderId="27" xfId="0" applyFont="1" applyBorder="1" applyAlignment="1" applyProtection="1">
      <alignment/>
      <protection/>
    </xf>
    <xf numFmtId="10" fontId="0" fillId="0" borderId="0" xfId="51" applyNumberFormat="1" applyFont="1" applyAlignment="1" applyProtection="1">
      <alignment/>
      <protection/>
    </xf>
    <xf numFmtId="10" fontId="0" fillId="0" borderId="0" xfId="0" applyNumberFormat="1" applyFont="1" applyAlignment="1" applyProtection="1">
      <alignment/>
      <protection/>
    </xf>
    <xf numFmtId="10" fontId="0" fillId="0" borderId="0" xfId="51" applyNumberFormat="1" applyFont="1" applyAlignment="1" applyProtection="1">
      <alignment/>
      <protection/>
    </xf>
    <xf numFmtId="0" fontId="86" fillId="0" borderId="0" xfId="0" applyFont="1" applyBorder="1" applyAlignment="1" applyProtection="1">
      <alignment vertical="top"/>
      <protection/>
    </xf>
    <xf numFmtId="10" fontId="4" fillId="0" borderId="22" xfId="0" applyNumberFormat="1" applyFont="1" applyFill="1" applyBorder="1" applyAlignment="1" applyProtection="1">
      <alignment horizontal="right" vertical="top"/>
      <protection/>
    </xf>
    <xf numFmtId="10" fontId="4" fillId="0" borderId="27" xfId="0" applyNumberFormat="1" applyFont="1" applyFill="1" applyBorder="1" applyAlignment="1" applyProtection="1">
      <alignment horizontal="right" vertical="top"/>
      <protection/>
    </xf>
    <xf numFmtId="10" fontId="4" fillId="0" borderId="24" xfId="0" applyNumberFormat="1" applyFont="1" applyFill="1" applyBorder="1" applyAlignment="1" applyProtection="1">
      <alignment horizontal="right" vertical="top"/>
      <protection/>
    </xf>
    <xf numFmtId="3" fontId="0" fillId="34" borderId="0" xfId="0" applyNumberFormat="1" applyFont="1" applyFill="1" applyBorder="1" applyAlignment="1" applyProtection="1">
      <alignment/>
      <protection/>
    </xf>
    <xf numFmtId="0" fontId="1" fillId="0" borderId="0" xfId="0" applyFont="1" applyBorder="1" applyAlignment="1" applyProtection="1">
      <alignment/>
      <protection/>
    </xf>
    <xf numFmtId="3" fontId="30" fillId="0" borderId="0" xfId="0" applyNumberFormat="1" applyFont="1" applyFill="1" applyBorder="1" applyAlignment="1" applyProtection="1">
      <alignment/>
      <protection/>
    </xf>
    <xf numFmtId="0" fontId="30" fillId="0" borderId="17" xfId="0" applyFont="1" applyFill="1" applyBorder="1" applyAlignment="1" applyProtection="1">
      <alignment/>
      <protection/>
    </xf>
    <xf numFmtId="3" fontId="30" fillId="0" borderId="30" xfId="0" applyNumberFormat="1" applyFont="1" applyFill="1" applyBorder="1" applyAlignment="1" applyProtection="1">
      <alignment/>
      <protection/>
    </xf>
    <xf numFmtId="0" fontId="33" fillId="0" borderId="38" xfId="0" applyFont="1" applyBorder="1" applyAlignment="1" applyProtection="1">
      <alignment/>
      <protection/>
    </xf>
    <xf numFmtId="3" fontId="33" fillId="0" borderId="38" xfId="0" applyNumberFormat="1" applyFont="1" applyFill="1" applyBorder="1" applyAlignment="1" applyProtection="1">
      <alignment/>
      <protection/>
    </xf>
    <xf numFmtId="3" fontId="33" fillId="0" borderId="17" xfId="0" applyNumberFormat="1" applyFont="1" applyFill="1" applyBorder="1" applyAlignment="1" applyProtection="1">
      <alignment/>
      <protection/>
    </xf>
    <xf numFmtId="3" fontId="33" fillId="34" borderId="17" xfId="0" applyNumberFormat="1" applyFont="1" applyFill="1" applyBorder="1" applyAlignment="1" applyProtection="1">
      <alignment/>
      <protection/>
    </xf>
    <xf numFmtId="3" fontId="33" fillId="0" borderId="38" xfId="0" applyNumberFormat="1" applyFont="1" applyBorder="1" applyAlignment="1" applyProtection="1">
      <alignment/>
      <protection/>
    </xf>
    <xf numFmtId="3" fontId="33" fillId="34" borderId="38" xfId="0" applyNumberFormat="1" applyFont="1" applyFill="1" applyBorder="1" applyAlignment="1" applyProtection="1">
      <alignment/>
      <protection/>
    </xf>
    <xf numFmtId="3" fontId="1" fillId="0" borderId="22" xfId="0" applyNumberFormat="1" applyFont="1" applyFill="1" applyBorder="1" applyAlignment="1" applyProtection="1">
      <alignment/>
      <protection/>
    </xf>
    <xf numFmtId="3" fontId="1" fillId="0" borderId="24" xfId="0" applyNumberFormat="1" applyFont="1" applyFill="1" applyBorder="1" applyAlignment="1" applyProtection="1">
      <alignment/>
      <protection/>
    </xf>
    <xf numFmtId="3" fontId="1" fillId="34" borderId="22" xfId="0" applyNumberFormat="1" applyFont="1" applyFill="1" applyBorder="1" applyAlignment="1" applyProtection="1">
      <alignment/>
      <protection/>
    </xf>
    <xf numFmtId="3" fontId="1" fillId="34" borderId="24" xfId="0" applyNumberFormat="1" applyFont="1" applyFill="1" applyBorder="1" applyAlignment="1" applyProtection="1">
      <alignment/>
      <protection/>
    </xf>
    <xf numFmtId="0" fontId="30" fillId="0" borderId="0" xfId="0" applyFont="1" applyAlignment="1" applyProtection="1">
      <alignment/>
      <protection/>
    </xf>
    <xf numFmtId="10" fontId="1" fillId="0" borderId="16" xfId="51" applyNumberFormat="1" applyFont="1" applyBorder="1" applyAlignment="1" applyProtection="1">
      <alignment/>
      <protection/>
    </xf>
    <xf numFmtId="0" fontId="0" fillId="0" borderId="16" xfId="0" applyFont="1" applyBorder="1" applyAlignment="1" applyProtection="1">
      <alignment/>
      <protection/>
    </xf>
    <xf numFmtId="10" fontId="0" fillId="0" borderId="16" xfId="51" applyNumberFormat="1" applyFont="1" applyBorder="1" applyAlignment="1" applyProtection="1">
      <alignment/>
      <protection/>
    </xf>
    <xf numFmtId="10" fontId="0" fillId="0" borderId="16" xfId="0" applyNumberFormat="1" applyFont="1" applyBorder="1" applyAlignment="1" applyProtection="1">
      <alignment/>
      <protection/>
    </xf>
    <xf numFmtId="0" fontId="30" fillId="0" borderId="16" xfId="0" applyFont="1" applyFill="1" applyBorder="1" applyAlignment="1" applyProtection="1">
      <alignment/>
      <protection/>
    </xf>
    <xf numFmtId="3" fontId="1" fillId="0" borderId="38" xfId="0" applyNumberFormat="1" applyFont="1" applyFill="1" applyBorder="1" applyAlignment="1" applyProtection="1">
      <alignment/>
      <protection/>
    </xf>
    <xf numFmtId="3" fontId="1" fillId="0" borderId="17" xfId="0" applyNumberFormat="1" applyFont="1" applyFill="1" applyBorder="1" applyAlignment="1" applyProtection="1">
      <alignment/>
      <protection/>
    </xf>
    <xf numFmtId="3" fontId="1" fillId="34" borderId="17" xfId="0" applyNumberFormat="1" applyFont="1" applyFill="1" applyBorder="1" applyAlignment="1" applyProtection="1">
      <alignment/>
      <protection/>
    </xf>
    <xf numFmtId="3" fontId="1" fillId="0" borderId="38" xfId="0" applyNumberFormat="1" applyFont="1" applyBorder="1" applyAlignment="1" applyProtection="1">
      <alignment/>
      <protection/>
    </xf>
    <xf numFmtId="3" fontId="30" fillId="0" borderId="27" xfId="0" applyNumberFormat="1" applyFont="1" applyFill="1" applyBorder="1" applyAlignment="1" applyProtection="1">
      <alignment/>
      <protection/>
    </xf>
    <xf numFmtId="3" fontId="30" fillId="0" borderId="27" xfId="0" applyNumberFormat="1" applyFont="1" applyBorder="1" applyAlignment="1" applyProtection="1">
      <alignment/>
      <protection/>
    </xf>
    <xf numFmtId="3" fontId="30" fillId="0" borderId="24" xfId="0" applyNumberFormat="1" applyFont="1" applyFill="1" applyBorder="1" applyAlignment="1" applyProtection="1">
      <alignment/>
      <protection/>
    </xf>
    <xf numFmtId="3" fontId="1" fillId="0" borderId="0" xfId="0" applyNumberFormat="1" applyFont="1" applyAlignment="1" applyProtection="1">
      <alignment/>
      <protection/>
    </xf>
    <xf numFmtId="3" fontId="1" fillId="0" borderId="16" xfId="0" applyNumberFormat="1" applyFont="1" applyFill="1" applyBorder="1" applyAlignment="1" applyProtection="1">
      <alignment/>
      <protection/>
    </xf>
    <xf numFmtId="0" fontId="1" fillId="0" borderId="16" xfId="0" applyFont="1" applyFill="1" applyBorder="1" applyAlignment="1" applyProtection="1">
      <alignment/>
      <protection/>
    </xf>
    <xf numFmtId="3" fontId="1" fillId="0" borderId="0" xfId="0" applyNumberFormat="1" applyFont="1" applyBorder="1" applyAlignment="1" applyProtection="1">
      <alignment/>
      <protection/>
    </xf>
    <xf numFmtId="3" fontId="30" fillId="0" borderId="30" xfId="0" applyNumberFormat="1" applyFont="1" applyBorder="1" applyAlignment="1" applyProtection="1">
      <alignment/>
      <protection/>
    </xf>
    <xf numFmtId="0" fontId="33" fillId="34" borderId="17" xfId="0" applyFont="1" applyFill="1" applyBorder="1" applyAlignment="1" applyProtection="1">
      <alignment/>
      <protection/>
    </xf>
    <xf numFmtId="0" fontId="1" fillId="32" borderId="0" xfId="50" applyFont="1" applyFill="1" applyProtection="1">
      <alignment/>
      <protection locked="0"/>
    </xf>
    <xf numFmtId="0" fontId="0" fillId="0" borderId="0" xfId="0" applyFont="1" applyAlignment="1">
      <alignment horizontal="left" vertical="top" wrapText="1"/>
    </xf>
    <xf numFmtId="0" fontId="0" fillId="0" borderId="0" xfId="0" applyAlignment="1">
      <alignment horizontal="left" vertical="top" wrapText="1"/>
    </xf>
    <xf numFmtId="0" fontId="44" fillId="37" borderId="0" xfId="0" applyFont="1" applyFill="1" applyAlignment="1">
      <alignment horizontal="left" vertical="top" wrapText="1"/>
    </xf>
    <xf numFmtId="0" fontId="17" fillId="0" borderId="0" xfId="0" applyFont="1" applyFill="1" applyBorder="1" applyAlignment="1" applyProtection="1">
      <alignment horizontal="left"/>
      <protection/>
    </xf>
    <xf numFmtId="0" fontId="17" fillId="30" borderId="0" xfId="0" applyFont="1" applyFill="1" applyBorder="1" applyAlignment="1" applyProtection="1">
      <alignment horizontal="left"/>
      <protection locked="0"/>
    </xf>
    <xf numFmtId="0" fontId="17" fillId="30" borderId="13" xfId="0" applyFont="1" applyFill="1" applyBorder="1" applyAlignment="1" applyProtection="1">
      <alignment horizontal="left"/>
      <protection locked="0"/>
    </xf>
    <xf numFmtId="0" fontId="8" fillId="0" borderId="10" xfId="0" applyFont="1" applyFill="1" applyBorder="1" applyAlignment="1" applyProtection="1">
      <alignment horizontal="left" wrapText="1"/>
      <protection/>
    </xf>
    <xf numFmtId="0" fontId="8" fillId="0" borderId="0" xfId="0" applyFont="1" applyFill="1" applyBorder="1" applyAlignment="1" applyProtection="1">
      <alignment horizontal="left" wrapText="1"/>
      <protection/>
    </xf>
    <xf numFmtId="0" fontId="37" fillId="0" borderId="0" xfId="0" applyFont="1" applyAlignment="1" applyProtection="1">
      <alignment horizontal="center" wrapText="1"/>
      <protection/>
    </xf>
    <xf numFmtId="0" fontId="6" fillId="30" borderId="0" xfId="0" applyFont="1" applyFill="1" applyAlignment="1" applyProtection="1">
      <alignment horizontal="left" vertical="top"/>
      <protection locked="0"/>
    </xf>
    <xf numFmtId="0" fontId="27" fillId="30" borderId="0" xfId="0" applyFont="1" applyFill="1" applyAlignment="1" applyProtection="1">
      <alignment horizontal="left" vertical="top"/>
      <protection locked="0"/>
    </xf>
    <xf numFmtId="0" fontId="2" fillId="19" borderId="20" xfId="0" applyFont="1" applyFill="1" applyBorder="1" applyAlignment="1" applyProtection="1">
      <alignment horizontal="left"/>
      <protection/>
    </xf>
    <xf numFmtId="0" fontId="4" fillId="0" borderId="20" xfId="0" applyFont="1" applyFill="1" applyBorder="1" applyAlignment="1" applyProtection="1">
      <alignment horizontal="left"/>
      <protection/>
    </xf>
    <xf numFmtId="0" fontId="8" fillId="0" borderId="14" xfId="0" applyFont="1" applyFill="1" applyBorder="1" applyAlignment="1" applyProtection="1">
      <alignment horizontal="left"/>
      <protection/>
    </xf>
    <xf numFmtId="0" fontId="8" fillId="0" borderId="20" xfId="0" applyFont="1" applyFill="1" applyBorder="1" applyAlignment="1" applyProtection="1">
      <alignment horizontal="left"/>
      <protection/>
    </xf>
    <xf numFmtId="0" fontId="30" fillId="34" borderId="23" xfId="0" applyFont="1" applyFill="1" applyBorder="1" applyAlignment="1" applyProtection="1">
      <alignment horizontal="center" vertical="top" wrapText="1"/>
      <protection/>
    </xf>
    <xf numFmtId="0" fontId="30" fillId="34" borderId="31" xfId="0" applyFont="1" applyFill="1" applyBorder="1" applyAlignment="1" applyProtection="1">
      <alignment horizontal="center" vertical="top" wrapText="1"/>
      <protection/>
    </xf>
    <xf numFmtId="0" fontId="30" fillId="0" borderId="23" xfId="0" applyFont="1" applyBorder="1" applyAlignment="1" applyProtection="1">
      <alignment horizontal="center" vertical="top" wrapText="1"/>
      <protection/>
    </xf>
    <xf numFmtId="0" fontId="30" fillId="0" borderId="31" xfId="0" applyFont="1" applyBorder="1" applyAlignment="1" applyProtection="1">
      <alignment horizontal="center" vertical="top" wrapText="1"/>
      <protection/>
    </xf>
    <xf numFmtId="0" fontId="30" fillId="0" borderId="23" xfId="0" applyFont="1" applyFill="1" applyBorder="1" applyAlignment="1" applyProtection="1">
      <alignment horizontal="center" vertical="top" wrapText="1"/>
      <protection/>
    </xf>
    <xf numFmtId="0" fontId="30" fillId="0" borderId="31" xfId="0" applyFont="1" applyFill="1" applyBorder="1" applyAlignment="1" applyProtection="1">
      <alignment horizontal="center" vertical="top" wrapText="1"/>
      <protection/>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Procent 2"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0</xdr:rowOff>
    </xdr:from>
    <xdr:to>
      <xdr:col>9</xdr:col>
      <xdr:colOff>685800</xdr:colOff>
      <xdr:row>4</xdr:row>
      <xdr:rowOff>0</xdr:rowOff>
    </xdr:to>
    <xdr:sp>
      <xdr:nvSpPr>
        <xdr:cNvPr id="1" name="Text Box 1"/>
        <xdr:cNvSpPr txBox="1">
          <a:spLocks noChangeArrowheads="1"/>
        </xdr:cNvSpPr>
      </xdr:nvSpPr>
      <xdr:spPr>
        <a:xfrm>
          <a:off x="200025" y="781050"/>
          <a:ext cx="60674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Kategori I: Bioinformatiker UU
</a:t>
          </a:r>
          <a:r>
            <a:rPr lang="en-US" cap="none" sz="1000" b="0" i="0" u="none" baseline="0">
              <a:solidFill>
                <a:srgbClr val="000000"/>
              </a:solidFill>
              <a:latin typeface="Times New Roman"/>
              <a:ea typeface="Times New Roman"/>
              <a:cs typeface="Times New Roman"/>
            </a:rPr>
            <a:t>Projektet kommer att generera enorma mängder med data och kräver tillgång till en dedicerad bioinformatiker på heltid under projektets gång för att kunna bli produktivt. Övrig personal som ingår i projektet, såsom laborativ personal som behövs för att förbereda prover, finansieras av andra medel. Sekvensningskostnaderna beskrivs nedan under öviga kostnader. Samma situation som ovan gäller för den del av projektet som skall genomföras vid KTH.
</a:t>
          </a:r>
        </a:p>
      </xdr:txBody>
    </xdr:sp>
    <xdr:clientData/>
  </xdr:twoCellAnchor>
  <xdr:twoCellAnchor>
    <xdr:from>
      <xdr:col>1</xdr:col>
      <xdr:colOff>28575</xdr:colOff>
      <xdr:row>4</xdr:row>
      <xdr:rowOff>0</xdr:rowOff>
    </xdr:from>
    <xdr:to>
      <xdr:col>9</xdr:col>
      <xdr:colOff>657225</xdr:colOff>
      <xdr:row>4</xdr:row>
      <xdr:rowOff>0</xdr:rowOff>
    </xdr:to>
    <xdr:sp>
      <xdr:nvSpPr>
        <xdr:cNvPr id="2" name="Text Box 3"/>
        <xdr:cNvSpPr txBox="1">
          <a:spLocks noChangeArrowheads="1"/>
        </xdr:cNvSpPr>
      </xdr:nvSpPr>
      <xdr:spPr>
        <a:xfrm>
          <a:off x="200025" y="781050"/>
          <a:ext cx="6038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Huvudelen av projektkostnaderna hänför sig till skapandet av sekvensbibliotek och DNA sekvensbestämningen. Dessa bägge moment kommer att genomföras vid CMS noderna vid Uppsala Genome Center och KTH Genome Center. Dessa har personal och utrustning för att genomföra DNA sekvensbestämningarna på SOLiD och Roche GS systemen.
</a:t>
          </a:r>
          <a:r>
            <a:rPr lang="en-US" cap="none" sz="1000" b="0" i="0" u="none" baseline="0">
              <a:solidFill>
                <a:srgbClr val="000000"/>
              </a:solidFill>
              <a:latin typeface="Times New Roman"/>
              <a:ea typeface="Times New Roman"/>
              <a:cs typeface="Times New Roman"/>
            </a:rPr>
            <a:t>De två projekten har följande omfattning i antal körningar och kostnader.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CLL projektet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CLL projektet omfattar sekvensbestämningar av hela humana cancergenom från 20 patienter. För vart och ett  av dessa tillverkas två mate-pair bibliotek och dessa sekvensas på var sitt fullt glas. Kostnaderna för de ingående delarna i en sådan körning redovisas nedan: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SOLiD Mate-Pair Library 2x50bp  6240x2=12,480 SEK
</a:t>
          </a:r>
          <a:r>
            <a:rPr lang="en-US" cap="none" sz="1000" b="0" i="1" u="none" baseline="0">
              <a:solidFill>
                <a:srgbClr val="000000"/>
              </a:solidFill>
              <a:latin typeface="Times New Roman"/>
              <a:ea typeface="Times New Roman"/>
              <a:cs typeface="Times New Roman"/>
            </a:rPr>
            <a:t>SOLiD Library Quntification Reagents 1 qPCR run 350x2=700 SEK
</a:t>
          </a:r>
          <a:r>
            <a:rPr lang="en-US" cap="none" sz="1000" b="0" i="1" u="none" baseline="0">
              <a:solidFill>
                <a:srgbClr val="000000"/>
              </a:solidFill>
              <a:latin typeface="Times New Roman"/>
              <a:ea typeface="Times New Roman"/>
              <a:cs typeface="Times New Roman"/>
            </a:rPr>
            <a:t>Emulsion PCR 1/1 scale 1 full scale = beads to 1/2 slide 4,800x4=19,200 SEK
</a:t>
          </a:r>
          <a:r>
            <a:rPr lang="en-US" cap="none" sz="1000" b="0" i="1" u="none" baseline="0">
              <a:solidFill>
                <a:srgbClr val="000000"/>
              </a:solidFill>
              <a:latin typeface="Times New Roman"/>
              <a:ea typeface="Times New Roman"/>
              <a:cs typeface="Times New Roman"/>
            </a:rPr>
            <a:t>Sequencing. Mate-Pair 2x50 bp  1 slide 76,000x2=152,000 SEK
</a:t>
          </a:r>
          <a:r>
            <a:rPr lang="en-US" cap="none" sz="1000" b="0" i="1" u="none" baseline="0">
              <a:solidFill>
                <a:srgbClr val="000000"/>
              </a:solidFill>
              <a:latin typeface="Times New Roman"/>
              <a:ea typeface="Times New Roman"/>
              <a:cs typeface="Times New Roman"/>
            </a:rPr>
            <a:t>Instrument related cost 1 slide 7,000x2=14,000 SEK
</a:t>
          </a:r>
          <a:r>
            <a:rPr lang="en-US" cap="none" sz="1000" b="0" i="1" u="none" baseline="0">
              <a:solidFill>
                <a:srgbClr val="000000"/>
              </a:solidFill>
              <a:latin typeface="Times New Roman"/>
              <a:ea typeface="Times New Roman"/>
              <a:cs typeface="Times New Roman"/>
            </a:rPr>
            <a:t>Work hour cost   350x56=19,600 SEK
</a:t>
          </a:r>
          <a:r>
            <a:rPr lang="en-US" cap="none" sz="1000" b="0" i="1" u="none" baseline="0">
              <a:solidFill>
                <a:srgbClr val="000000"/>
              </a:solidFill>
              <a:latin typeface="Times New Roman"/>
              <a:ea typeface="Times New Roman"/>
              <a:cs typeface="Times New Roman"/>
            </a:rPr>
            <a:t>Total reagent + work cost = 217,980 SEK</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Vidare omfattar projetet RNA sekvensning av 80 olika patienter. För vart och en av dessa material isoleras RNA och fragmenteras för bibliotekspreparationen. Varje sådan RNA sekvensning körs på ett halvt glas på SOLiD. Kostnaderna för de ingående delarna i en sådan körning redovisas nedan: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SOLiD Whole Transriptome Analysis Kit. (Inclusive rRNA depletion) Fragment Library 1 adaptor mix (5' or 3') 5,080x1=5,080 SEK
</a:t>
          </a:r>
          <a:r>
            <a:rPr lang="en-US" cap="none" sz="1000" b="0" i="1" u="none" baseline="0">
              <a:solidFill>
                <a:srgbClr val="000000"/>
              </a:solidFill>
              <a:latin typeface="Times New Roman"/>
              <a:ea typeface="Times New Roman"/>
              <a:cs typeface="Times New Roman"/>
            </a:rPr>
            <a:t>SOLiD Library Quntification Reagents 1 qPCR run 350x1=350 SEK
</a:t>
          </a:r>
          <a:r>
            <a:rPr lang="en-US" cap="none" sz="1000" b="0" i="1" u="none" baseline="0">
              <a:solidFill>
                <a:srgbClr val="000000"/>
              </a:solidFill>
              <a:latin typeface="Times New Roman"/>
              <a:ea typeface="Times New Roman"/>
              <a:cs typeface="Times New Roman"/>
            </a:rPr>
            <a:t>Emulsion PCR 1/1 scale 1 full scale = beads to 1/2 slide 4,800x1=4,800 SEK
</a:t>
          </a:r>
          <a:r>
            <a:rPr lang="en-US" cap="none" sz="1000" b="0" i="1" u="none" baseline="0">
              <a:solidFill>
                <a:srgbClr val="000000"/>
              </a:solidFill>
              <a:latin typeface="Times New Roman"/>
              <a:ea typeface="Times New Roman"/>
              <a:cs typeface="Times New Roman"/>
            </a:rPr>
            <a:t>Sequencing. Fragment 50 bp  1 slide  38,000x0.5=19,000 SEK
</a:t>
          </a:r>
          <a:r>
            <a:rPr lang="en-US" cap="none" sz="1000" b="0" i="1" u="none" baseline="0">
              <a:solidFill>
                <a:srgbClr val="000000"/>
              </a:solidFill>
              <a:latin typeface="Times New Roman"/>
              <a:ea typeface="Times New Roman"/>
              <a:cs typeface="Times New Roman"/>
            </a:rPr>
            <a:t>Instrument related cost 1 slide 7,000x0.5=3,500 SEK
</a:t>
          </a:r>
          <a:r>
            <a:rPr lang="en-US" cap="none" sz="1000" b="0" i="1" u="none" baseline="0">
              <a:solidFill>
                <a:srgbClr val="000000"/>
              </a:solidFill>
              <a:latin typeface="Times New Roman"/>
              <a:ea typeface="Times New Roman"/>
              <a:cs typeface="Times New Roman"/>
            </a:rPr>
            <a:t>Work hour cost   350x20=7,000 SEK
</a:t>
          </a:r>
          <a:r>
            <a:rPr lang="en-US" cap="none" sz="1000" b="0" i="1" u="none" baseline="0">
              <a:solidFill>
                <a:srgbClr val="000000"/>
              </a:solidFill>
              <a:latin typeface="Times New Roman"/>
              <a:ea typeface="Times New Roman"/>
              <a:cs typeface="Times New Roman"/>
            </a:rPr>
            <a:t>Total reagent + work cost 39,730 SEK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Dessutom kommer 5 RNA sekvensningar att genomföras på Roche GS systemet på KTH för att dra nytta av detta systems fördelar när det gäller långa läslängder. Kostnaden för dessa körningar beräknas till 50,000 SEK per körning.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Totalt kostar DNA sekvenskörningarna i CLL projektet på SOLiD följande: 20x218,000 SEK för den genomiska sekvensningen, 80x40,000 SEK för RNA sekvensningen. Till detta kommer kostnaderna för RNA sekvensingen på Roche GS om 5x50,000 SEK. Summerat blir detta 4,360 KSEK+3,200 kSEK+250kSEK= 7,810 kSEK. Denna summa har fördelats över de tre första projektåren.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IEM projektet
</a:t>
          </a:r>
          <a:r>
            <a:rPr lang="en-US" cap="none" sz="1000" b="0" i="0" u="none" baseline="0">
              <a:solidFill>
                <a:srgbClr val="000000"/>
              </a:solidFill>
              <a:latin typeface="Times New Roman"/>
              <a:ea typeface="Times New Roman"/>
              <a:cs typeface="Times New Roman"/>
            </a:rPr>
            <a:t>Arraykostnader
</a:t>
          </a:r>
          <a:r>
            <a:rPr lang="en-US" cap="none" sz="1000" b="0" i="0" u="none" baseline="0">
              <a:solidFill>
                <a:srgbClr val="000000"/>
              </a:solidFill>
              <a:latin typeface="Times New Roman"/>
              <a:ea typeface="Times New Roman"/>
              <a:cs typeface="Times New Roman"/>
            </a:rPr>
            <a:t>Roche GS körningskostnader (antaler prover)
</a:t>
          </a:r>
          <a:r>
            <a:rPr lang="en-US" cap="none" sz="1000" b="0" i="0" u="none" baseline="0">
              <a:solidFill>
                <a:srgbClr val="000000"/>
              </a:solidFill>
              <a:latin typeface="Times New Roman"/>
              <a:ea typeface="Times New Roman"/>
              <a:cs typeface="Times New Roman"/>
            </a:rPr>
            <a:t>SOLiD kostnader  </a:t>
          </a:r>
        </a:p>
      </xdr:txBody>
    </xdr:sp>
    <xdr:clientData/>
  </xdr:twoCellAnchor>
  <xdr:twoCellAnchor>
    <xdr:from>
      <xdr:col>1</xdr:col>
      <xdr:colOff>57150</xdr:colOff>
      <xdr:row>4</xdr:row>
      <xdr:rowOff>0</xdr:rowOff>
    </xdr:from>
    <xdr:to>
      <xdr:col>10</xdr:col>
      <xdr:colOff>0</xdr:colOff>
      <xdr:row>4</xdr:row>
      <xdr:rowOff>0</xdr:rowOff>
    </xdr:to>
    <xdr:sp>
      <xdr:nvSpPr>
        <xdr:cNvPr id="3" name="Text Box 7"/>
        <xdr:cNvSpPr txBox="1">
          <a:spLocks noChangeArrowheads="1"/>
        </xdr:cNvSpPr>
      </xdr:nvSpPr>
      <xdr:spPr>
        <a:xfrm>
          <a:off x="228600" y="781050"/>
          <a:ext cx="60483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1:
</a:t>
          </a:r>
          <a:r>
            <a:rPr lang="en-US" cap="none" sz="1000" b="0" i="0" u="none" baseline="0">
              <a:solidFill>
                <a:srgbClr val="000000"/>
              </a:solidFill>
              <a:latin typeface="Times New Roman"/>
              <a:ea typeface="Times New Roman"/>
              <a:cs typeface="Times New Roman"/>
            </a:rPr>
            <a:t>2:
</a:t>
          </a:r>
          <a:r>
            <a:rPr lang="en-US" cap="none" sz="1000" b="0" i="0" u="none" baseline="0">
              <a:solidFill>
                <a:srgbClr val="000000"/>
              </a:solidFill>
              <a:latin typeface="Times New Roman"/>
              <a:ea typeface="Times New Roman"/>
              <a:cs typeface="Times New Roman"/>
            </a:rPr>
            <a:t>3:
</a:t>
          </a:r>
          <a:r>
            <a:rPr lang="en-US" cap="none" sz="1000" b="0" i="0" u="none" baseline="0">
              <a:solidFill>
                <a:srgbClr val="000000"/>
              </a:solidFill>
              <a:latin typeface="Times New Roman"/>
              <a:ea typeface="Times New Roman"/>
              <a:cs typeface="Times New Roman"/>
            </a:rPr>
            <a:t>4:
</a:t>
          </a:r>
          <a:r>
            <a:rPr lang="en-US" cap="none" sz="1000" b="0" i="0" u="none" baseline="0">
              <a:solidFill>
                <a:srgbClr val="000000"/>
              </a:solidFill>
              <a:latin typeface="Times New Roman"/>
              <a:ea typeface="Times New Roman"/>
              <a:cs typeface="Times New Roman"/>
            </a:rPr>
            <a:t>5:
</a:t>
          </a:r>
          <a:r>
            <a:rPr lang="en-US" cap="none" sz="1000" b="0" i="0" u="none" baseline="0">
              <a:solidFill>
                <a:srgbClr val="000000"/>
              </a:solidFill>
              <a:latin typeface="Times New Roman"/>
              <a:ea typeface="Times New Roman"/>
              <a:cs typeface="Times New Roman"/>
            </a:rPr>
            <a:t>6:</a:t>
          </a:r>
        </a:p>
      </xdr:txBody>
    </xdr:sp>
    <xdr:clientData/>
  </xdr:twoCellAnchor>
  <xdr:twoCellAnchor>
    <xdr:from>
      <xdr:col>0</xdr:col>
      <xdr:colOff>0</xdr:colOff>
      <xdr:row>4</xdr:row>
      <xdr:rowOff>0</xdr:rowOff>
    </xdr:from>
    <xdr:to>
      <xdr:col>10</xdr:col>
      <xdr:colOff>0</xdr:colOff>
      <xdr:row>4</xdr:row>
      <xdr:rowOff>0</xdr:rowOff>
    </xdr:to>
    <xdr:sp>
      <xdr:nvSpPr>
        <xdr:cNvPr id="4" name="Text Box 8"/>
        <xdr:cNvSpPr txBox="1">
          <a:spLocks noChangeArrowheads="1"/>
        </xdr:cNvSpPr>
      </xdr:nvSpPr>
      <xdr:spPr>
        <a:xfrm>
          <a:off x="0" y="781050"/>
          <a:ext cx="62769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Kategori 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Kategori II: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Kategori III:</a:t>
          </a:r>
        </a:p>
      </xdr:txBody>
    </xdr:sp>
    <xdr:clientData/>
  </xdr:twoCellAnchor>
  <xdr:twoCellAnchor>
    <xdr:from>
      <xdr:col>1</xdr:col>
      <xdr:colOff>66675</xdr:colOff>
      <xdr:row>4</xdr:row>
      <xdr:rowOff>0</xdr:rowOff>
    </xdr:from>
    <xdr:to>
      <xdr:col>10</xdr:col>
      <xdr:colOff>0</xdr:colOff>
      <xdr:row>4</xdr:row>
      <xdr:rowOff>0</xdr:rowOff>
    </xdr:to>
    <xdr:sp>
      <xdr:nvSpPr>
        <xdr:cNvPr id="5" name="Text Box 9"/>
        <xdr:cNvSpPr txBox="1">
          <a:spLocks noChangeArrowheads="1"/>
        </xdr:cNvSpPr>
      </xdr:nvSpPr>
      <xdr:spPr>
        <a:xfrm>
          <a:off x="238125" y="781050"/>
          <a:ext cx="6038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twoCellAnchor>
    <xdr:from>
      <xdr:col>1</xdr:col>
      <xdr:colOff>104775</xdr:colOff>
      <xdr:row>4</xdr:row>
      <xdr:rowOff>0</xdr:rowOff>
    </xdr:from>
    <xdr:to>
      <xdr:col>10</xdr:col>
      <xdr:colOff>0</xdr:colOff>
      <xdr:row>4</xdr:row>
      <xdr:rowOff>0</xdr:rowOff>
    </xdr:to>
    <xdr:sp>
      <xdr:nvSpPr>
        <xdr:cNvPr id="6" name="Text Box 15"/>
        <xdr:cNvSpPr txBox="1">
          <a:spLocks noChangeArrowheads="1"/>
        </xdr:cNvSpPr>
      </xdr:nvSpPr>
      <xdr:spPr>
        <a:xfrm>
          <a:off x="276225" y="781050"/>
          <a:ext cx="6000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twoCellAnchor>
    <xdr:from>
      <xdr:col>1</xdr:col>
      <xdr:colOff>104775</xdr:colOff>
      <xdr:row>4</xdr:row>
      <xdr:rowOff>0</xdr:rowOff>
    </xdr:from>
    <xdr:to>
      <xdr:col>10</xdr:col>
      <xdr:colOff>0</xdr:colOff>
      <xdr:row>4</xdr:row>
      <xdr:rowOff>0</xdr:rowOff>
    </xdr:to>
    <xdr:sp>
      <xdr:nvSpPr>
        <xdr:cNvPr id="7" name="Text Box 16"/>
        <xdr:cNvSpPr txBox="1">
          <a:spLocks noChangeArrowheads="1"/>
        </xdr:cNvSpPr>
      </xdr:nvSpPr>
      <xdr:spPr>
        <a:xfrm>
          <a:off x="276225" y="781050"/>
          <a:ext cx="6000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5"/>
  <sheetViews>
    <sheetView workbookViewId="0" topLeftCell="A13">
      <selection activeCell="A43" sqref="A43"/>
    </sheetView>
  </sheetViews>
  <sheetFormatPr defaultColWidth="9.140625" defaultRowHeight="12.75"/>
  <sheetData>
    <row r="1" spans="1:14" ht="12.75">
      <c r="A1" s="256" t="s">
        <v>311</v>
      </c>
      <c r="N1" s="308"/>
    </row>
    <row r="2" spans="1:18" ht="12.75">
      <c r="A2" s="189"/>
      <c r="N2" s="310" t="s">
        <v>253</v>
      </c>
      <c r="O2" s="311"/>
      <c r="P2" s="311"/>
      <c r="Q2" s="311"/>
      <c r="R2" s="311"/>
    </row>
    <row r="3" spans="1:18" ht="15" customHeight="1">
      <c r="A3" s="309" t="s">
        <v>259</v>
      </c>
      <c r="N3" s="382" t="s">
        <v>260</v>
      </c>
      <c r="O3" s="382"/>
      <c r="P3" s="382"/>
      <c r="Q3" s="382"/>
      <c r="R3" s="382"/>
    </row>
    <row r="4" spans="1:18" ht="12.75" customHeight="1">
      <c r="A4" s="189"/>
      <c r="N4" s="382"/>
      <c r="O4" s="382"/>
      <c r="P4" s="382"/>
      <c r="Q4" s="382"/>
      <c r="R4" s="382"/>
    </row>
    <row r="5" spans="1:18" ht="12.75" customHeight="1">
      <c r="A5" s="256" t="s">
        <v>251</v>
      </c>
      <c r="N5" s="382"/>
      <c r="O5" s="382"/>
      <c r="P5" s="382"/>
      <c r="Q5" s="382"/>
      <c r="R5" s="382"/>
    </row>
    <row r="6" spans="1:18" ht="12.75" customHeight="1">
      <c r="A6" s="256" t="s">
        <v>252</v>
      </c>
      <c r="N6" s="382"/>
      <c r="O6" s="382"/>
      <c r="P6" s="382"/>
      <c r="Q6" s="382"/>
      <c r="R6" s="382"/>
    </row>
    <row r="7" spans="1:18" ht="12.75" customHeight="1">
      <c r="A7" s="189"/>
      <c r="N7" s="382"/>
      <c r="O7" s="382"/>
      <c r="P7" s="382"/>
      <c r="Q7" s="382"/>
      <c r="R7" s="382"/>
    </row>
    <row r="8" spans="1:18" ht="12.75" customHeight="1">
      <c r="A8" s="190" t="s">
        <v>158</v>
      </c>
      <c r="B8" s="189" t="s">
        <v>167</v>
      </c>
      <c r="N8" s="382"/>
      <c r="O8" s="382"/>
      <c r="P8" s="382"/>
      <c r="Q8" s="382"/>
      <c r="R8" s="382"/>
    </row>
    <row r="9" spans="1:18" ht="12.75" customHeight="1">
      <c r="A9" s="189"/>
      <c r="B9" s="256" t="s">
        <v>312</v>
      </c>
      <c r="N9" s="382" t="s">
        <v>254</v>
      </c>
      <c r="O9" s="382"/>
      <c r="P9" s="382"/>
      <c r="Q9" s="382"/>
      <c r="R9" s="382"/>
    </row>
    <row r="10" spans="1:18" ht="12.75" customHeight="1">
      <c r="A10" s="189"/>
      <c r="B10" s="189"/>
      <c r="N10" s="382"/>
      <c r="O10" s="382"/>
      <c r="P10" s="382"/>
      <c r="Q10" s="382"/>
      <c r="R10" s="382"/>
    </row>
    <row r="11" spans="1:18" ht="12.75" customHeight="1">
      <c r="A11" s="190" t="s">
        <v>159</v>
      </c>
      <c r="B11" t="s">
        <v>168</v>
      </c>
      <c r="N11" s="382"/>
      <c r="O11" s="382"/>
      <c r="P11" s="382"/>
      <c r="Q11" s="382"/>
      <c r="R11" s="382"/>
    </row>
    <row r="12" spans="1:18" ht="12.75">
      <c r="A12" s="189"/>
      <c r="B12" t="s">
        <v>170</v>
      </c>
      <c r="N12" s="382"/>
      <c r="O12" s="382"/>
      <c r="P12" s="382"/>
      <c r="Q12" s="382"/>
      <c r="R12" s="382"/>
    </row>
    <row r="13" spans="1:18" ht="12.75">
      <c r="A13" s="189"/>
      <c r="N13" s="382"/>
      <c r="O13" s="382"/>
      <c r="P13" s="382"/>
      <c r="Q13" s="382"/>
      <c r="R13" s="382"/>
    </row>
    <row r="14" spans="1:18" ht="12.75">
      <c r="A14" s="190" t="s">
        <v>160</v>
      </c>
      <c r="B14" t="s">
        <v>179</v>
      </c>
      <c r="N14" s="382"/>
      <c r="O14" s="382"/>
      <c r="P14" s="382"/>
      <c r="Q14" s="382"/>
      <c r="R14" s="382"/>
    </row>
    <row r="15" spans="1:18" ht="12.75">
      <c r="A15" s="189"/>
      <c r="B15" t="s">
        <v>170</v>
      </c>
      <c r="N15" s="382"/>
      <c r="O15" s="382"/>
      <c r="P15" s="382"/>
      <c r="Q15" s="382"/>
      <c r="R15" s="382"/>
    </row>
    <row r="16" spans="1:18" ht="12.75">
      <c r="A16" s="189"/>
      <c r="N16" s="382"/>
      <c r="O16" s="382"/>
      <c r="P16" s="382"/>
      <c r="Q16" s="382"/>
      <c r="R16" s="382"/>
    </row>
    <row r="17" spans="1:18" ht="12.75">
      <c r="A17" s="190" t="s">
        <v>161</v>
      </c>
      <c r="B17" t="s">
        <v>169</v>
      </c>
      <c r="N17" s="382"/>
      <c r="O17" s="382"/>
      <c r="P17" s="382"/>
      <c r="Q17" s="382"/>
      <c r="R17" s="382"/>
    </row>
    <row r="18" spans="1:18" ht="12.75">
      <c r="A18" s="189"/>
      <c r="B18" t="s">
        <v>170</v>
      </c>
      <c r="N18" s="382"/>
      <c r="O18" s="382"/>
      <c r="P18" s="382"/>
      <c r="Q18" s="382"/>
      <c r="R18" s="382"/>
    </row>
    <row r="19" spans="1:18" ht="12.75">
      <c r="A19" s="189"/>
      <c r="N19" s="382"/>
      <c r="O19" s="382"/>
      <c r="P19" s="382"/>
      <c r="Q19" s="382"/>
      <c r="R19" s="382"/>
    </row>
    <row r="20" spans="1:2" ht="12.75">
      <c r="A20" s="191" t="s">
        <v>162</v>
      </c>
      <c r="B20" t="s">
        <v>171</v>
      </c>
    </row>
    <row r="21" spans="1:2" ht="12.75">
      <c r="A21" s="189"/>
      <c r="B21" t="s">
        <v>312</v>
      </c>
    </row>
    <row r="22" ht="12.75">
      <c r="A22" s="189"/>
    </row>
    <row r="23" spans="1:2" ht="12.75">
      <c r="A23" s="190" t="s">
        <v>163</v>
      </c>
      <c r="B23" t="s">
        <v>172</v>
      </c>
    </row>
    <row r="24" ht="12.75">
      <c r="A24" s="189"/>
    </row>
    <row r="25" spans="1:2" ht="12.75">
      <c r="A25" s="191" t="s">
        <v>164</v>
      </c>
      <c r="B25" t="s">
        <v>269</v>
      </c>
    </row>
    <row r="26" spans="1:2" ht="12.75">
      <c r="A26" s="189"/>
      <c r="B26" t="s">
        <v>270</v>
      </c>
    </row>
    <row r="27" spans="1:2" ht="12.75">
      <c r="A27" s="189"/>
      <c r="B27" t="s">
        <v>173</v>
      </c>
    </row>
    <row r="28" spans="1:2" ht="12.75">
      <c r="A28" s="189"/>
      <c r="B28" s="256" t="s">
        <v>282</v>
      </c>
    </row>
    <row r="29" spans="1:2" ht="12.75">
      <c r="A29" s="189"/>
      <c r="B29" t="s">
        <v>312</v>
      </c>
    </row>
    <row r="30" ht="12.75">
      <c r="A30" s="189"/>
    </row>
    <row r="31" spans="1:2" ht="12.75">
      <c r="A31" s="191" t="s">
        <v>165</v>
      </c>
      <c r="B31" t="s">
        <v>190</v>
      </c>
    </row>
    <row r="32" spans="1:2" ht="12.75">
      <c r="A32" s="189"/>
      <c r="B32" t="s">
        <v>312</v>
      </c>
    </row>
    <row r="33" ht="12.75">
      <c r="A33" s="189"/>
    </row>
    <row r="34" spans="1:2" ht="12.75">
      <c r="A34" s="191" t="s">
        <v>166</v>
      </c>
      <c r="B34" t="s">
        <v>189</v>
      </c>
    </row>
    <row r="35" spans="1:2" ht="12.75">
      <c r="A35" s="191"/>
      <c r="B35" s="256" t="s">
        <v>313</v>
      </c>
    </row>
    <row r="36" ht="12.75">
      <c r="B36" t="s">
        <v>184</v>
      </c>
    </row>
    <row r="38" spans="1:17" ht="12.75">
      <c r="A38" s="380" t="s">
        <v>314</v>
      </c>
      <c r="B38" s="381"/>
      <c r="C38" s="381"/>
      <c r="D38" s="381"/>
      <c r="E38" s="381"/>
      <c r="F38" s="381"/>
      <c r="G38" s="381"/>
      <c r="H38" s="381"/>
      <c r="I38" s="381"/>
      <c r="J38" s="381"/>
      <c r="K38" s="381"/>
      <c r="L38" s="381"/>
      <c r="M38" s="381"/>
      <c r="N38" s="381"/>
      <c r="O38" s="381"/>
      <c r="P38" s="381"/>
      <c r="Q38" s="381"/>
    </row>
    <row r="39" spans="1:17" ht="12.75">
      <c r="A39" s="381"/>
      <c r="B39" s="381"/>
      <c r="C39" s="381"/>
      <c r="D39" s="381"/>
      <c r="E39" s="381"/>
      <c r="F39" s="381"/>
      <c r="G39" s="381"/>
      <c r="H39" s="381"/>
      <c r="I39" s="381"/>
      <c r="J39" s="381"/>
      <c r="K39" s="381"/>
      <c r="L39" s="381"/>
      <c r="M39" s="381"/>
      <c r="N39" s="381"/>
      <c r="O39" s="381"/>
      <c r="P39" s="381"/>
      <c r="Q39" s="381"/>
    </row>
    <row r="40" spans="1:17" ht="12.75">
      <c r="A40" s="381"/>
      <c r="B40" s="381"/>
      <c r="C40" s="381"/>
      <c r="D40" s="381"/>
      <c r="E40" s="381"/>
      <c r="F40" s="381"/>
      <c r="G40" s="381"/>
      <c r="H40" s="381"/>
      <c r="I40" s="381"/>
      <c r="J40" s="381"/>
      <c r="K40" s="381"/>
      <c r="L40" s="381"/>
      <c r="M40" s="381"/>
      <c r="N40" s="381"/>
      <c r="O40" s="381"/>
      <c r="P40" s="381"/>
      <c r="Q40" s="381"/>
    </row>
    <row r="41" spans="1:17" ht="12.75">
      <c r="A41" s="381"/>
      <c r="B41" s="381"/>
      <c r="C41" s="381"/>
      <c r="D41" s="381"/>
      <c r="E41" s="381"/>
      <c r="F41" s="381"/>
      <c r="G41" s="381"/>
      <c r="H41" s="381"/>
      <c r="I41" s="381"/>
      <c r="J41" s="381"/>
      <c r="K41" s="381"/>
      <c r="L41" s="381"/>
      <c r="M41" s="381"/>
      <c r="N41" s="381"/>
      <c r="O41" s="381"/>
      <c r="P41" s="381"/>
      <c r="Q41" s="381"/>
    </row>
    <row r="42" spans="1:17" ht="12.75">
      <c r="A42" s="381"/>
      <c r="B42" s="381"/>
      <c r="C42" s="381"/>
      <c r="D42" s="381"/>
      <c r="E42" s="381"/>
      <c r="F42" s="381"/>
      <c r="G42" s="381"/>
      <c r="H42" s="381"/>
      <c r="I42" s="381"/>
      <c r="J42" s="381"/>
      <c r="K42" s="381"/>
      <c r="L42" s="381"/>
      <c r="M42" s="381"/>
      <c r="N42" s="381"/>
      <c r="O42" s="381"/>
      <c r="P42" s="381"/>
      <c r="Q42" s="381"/>
    </row>
    <row r="43" ht="12.75">
      <c r="A43" s="256"/>
    </row>
    <row r="44" ht="12.75">
      <c r="A44" s="256"/>
    </row>
    <row r="45" ht="12.75">
      <c r="A45" s="256"/>
    </row>
  </sheetData>
  <sheetProtection/>
  <mergeCells count="3">
    <mergeCell ref="A38:Q42"/>
    <mergeCell ref="N9:R19"/>
    <mergeCell ref="N3:R8"/>
  </mergeCells>
  <printOptions/>
  <pageMargins left="0.35433070866141736" right="0.35433070866141736" top="0.7480314960629921" bottom="0.7480314960629921" header="0.31496062992125984" footer="0.31496062992125984"/>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A1:S82"/>
  <sheetViews>
    <sheetView zoomScalePageLayoutView="0" workbookViewId="0" topLeftCell="A1">
      <selection activeCell="G24" sqref="G24"/>
    </sheetView>
  </sheetViews>
  <sheetFormatPr defaultColWidth="9.140625" defaultRowHeight="12.75"/>
  <cols>
    <col min="1" max="1" width="46.421875" style="63" customWidth="1"/>
    <col min="2" max="13" width="11.421875" style="63" customWidth="1"/>
    <col min="14" max="16384" width="9.140625" style="63" customWidth="1"/>
  </cols>
  <sheetData>
    <row r="1" spans="1:13" ht="15.75">
      <c r="A1" s="59" t="s">
        <v>248</v>
      </c>
      <c r="B1" s="60"/>
      <c r="C1" s="60"/>
      <c r="D1" s="61"/>
      <c r="E1" s="60"/>
      <c r="F1" s="60"/>
      <c r="G1" s="59">
        <f>'Flik 1 Sammanställning Summary'!D9</f>
        <v>2024</v>
      </c>
      <c r="H1" s="60"/>
      <c r="I1" s="60"/>
      <c r="J1" s="62"/>
      <c r="K1" s="60"/>
      <c r="L1" s="60"/>
      <c r="M1" s="60"/>
    </row>
    <row r="2" spans="1:19" ht="27" customHeight="1">
      <c r="A2" s="64" t="s">
        <v>126</v>
      </c>
      <c r="B2" s="399" t="s">
        <v>22</v>
      </c>
      <c r="C2" s="400"/>
      <c r="D2" s="399" t="s">
        <v>118</v>
      </c>
      <c r="E2" s="400"/>
      <c r="F2" s="399" t="s">
        <v>119</v>
      </c>
      <c r="G2" s="400"/>
      <c r="H2" s="399" t="s">
        <v>120</v>
      </c>
      <c r="I2" s="400"/>
      <c r="J2" s="399" t="s">
        <v>26</v>
      </c>
      <c r="K2" s="400"/>
      <c r="L2" s="397" t="s">
        <v>9</v>
      </c>
      <c r="M2" s="398"/>
      <c r="N2" s="284" t="s">
        <v>176</v>
      </c>
      <c r="O2" s="283"/>
      <c r="P2" s="283"/>
      <c r="Q2" s="283"/>
      <c r="R2" s="283"/>
      <c r="S2" s="283"/>
    </row>
    <row r="3" spans="1:19" ht="12.75">
      <c r="A3" s="66"/>
      <c r="B3" s="67" t="s">
        <v>122</v>
      </c>
      <c r="C3" s="68" t="s">
        <v>123</v>
      </c>
      <c r="D3" s="67" t="s">
        <v>122</v>
      </c>
      <c r="E3" s="68" t="s">
        <v>123</v>
      </c>
      <c r="F3" s="67" t="s">
        <v>122</v>
      </c>
      <c r="G3" s="68" t="s">
        <v>123</v>
      </c>
      <c r="H3" s="67" t="s">
        <v>122</v>
      </c>
      <c r="I3" s="68" t="s">
        <v>123</v>
      </c>
      <c r="J3" s="67" t="s">
        <v>122</v>
      </c>
      <c r="K3" s="68" t="s">
        <v>123</v>
      </c>
      <c r="L3" s="67" t="s">
        <v>122</v>
      </c>
      <c r="M3" s="68" t="s">
        <v>123</v>
      </c>
      <c r="N3" s="283"/>
      <c r="O3" s="283"/>
      <c r="P3" s="283"/>
      <c r="Q3" s="283"/>
      <c r="R3" s="283"/>
      <c r="S3" s="283"/>
    </row>
    <row r="4" spans="1:19" ht="12.75">
      <c r="A4" s="60" t="s">
        <v>157</v>
      </c>
      <c r="B4" s="60"/>
      <c r="C4" s="60"/>
      <c r="D4" s="60"/>
      <c r="E4" s="60"/>
      <c r="F4" s="60"/>
      <c r="G4" s="60"/>
      <c r="H4" s="60"/>
      <c r="I4" s="60"/>
      <c r="J4" s="60"/>
      <c r="K4" s="60"/>
      <c r="L4" s="60"/>
      <c r="M4" s="60"/>
      <c r="N4" s="283"/>
      <c r="O4" s="283"/>
      <c r="P4" s="283"/>
      <c r="Q4" s="283"/>
      <c r="R4" s="283"/>
      <c r="S4" s="283"/>
    </row>
    <row r="5" spans="1:19" ht="12.75">
      <c r="A5" s="278" t="s">
        <v>284</v>
      </c>
      <c r="B5" s="279"/>
      <c r="C5" s="279"/>
      <c r="D5" s="279"/>
      <c r="E5" s="279"/>
      <c r="F5" s="279"/>
      <c r="G5" s="279"/>
      <c r="H5" s="279"/>
      <c r="I5" s="279"/>
      <c r="J5" s="279"/>
      <c r="K5" s="279"/>
      <c r="L5" s="70"/>
      <c r="M5" s="70"/>
      <c r="N5" s="283"/>
      <c r="O5" s="283"/>
      <c r="P5" s="283"/>
      <c r="Q5" s="283"/>
      <c r="R5" s="283"/>
      <c r="S5" s="283"/>
    </row>
    <row r="6" spans="1:19" ht="12.75">
      <c r="A6" s="280" t="s">
        <v>330</v>
      </c>
      <c r="B6" s="322">
        <v>2685.4692559999994</v>
      </c>
      <c r="C6" s="322">
        <v>4028.203884</v>
      </c>
      <c r="D6" s="322">
        <v>3563.060556</v>
      </c>
      <c r="E6" s="322">
        <v>791.7912346666666</v>
      </c>
      <c r="F6" s="322">
        <v>0</v>
      </c>
      <c r="G6" s="322">
        <v>0</v>
      </c>
      <c r="H6" s="322">
        <v>17.128410666666667</v>
      </c>
      <c r="I6" s="322">
        <v>25.692615999999997</v>
      </c>
      <c r="J6" s="322"/>
      <c r="K6" s="322"/>
      <c r="L6" s="71">
        <f>B6+D6+F6+H6+J6</f>
        <v>6265.658222666665</v>
      </c>
      <c r="M6" s="71">
        <f>C6+E6+G6+I6+K6</f>
        <v>4845.687734666667</v>
      </c>
      <c r="N6" s="283"/>
      <c r="O6" s="283"/>
      <c r="P6" s="283"/>
      <c r="Q6" s="283"/>
      <c r="R6" s="283"/>
      <c r="S6" s="283"/>
    </row>
    <row r="7" spans="1:19" ht="12.75">
      <c r="A7" s="90" t="s">
        <v>154</v>
      </c>
      <c r="B7" s="96"/>
      <c r="C7" s="96"/>
      <c r="D7" s="96"/>
      <c r="E7" s="96"/>
      <c r="F7" s="96"/>
      <c r="G7" s="96"/>
      <c r="H7" s="96"/>
      <c r="I7" s="96"/>
      <c r="J7" s="96"/>
      <c r="K7" s="96"/>
      <c r="L7" s="71">
        <f aca="true" t="shared" si="0" ref="L7:L13">B7+D7+F7+H7+J7</f>
        <v>0</v>
      </c>
      <c r="M7" s="71">
        <f aca="true" t="shared" si="1" ref="M7:M13">C7+E7+G7+I7+K7</f>
        <v>0</v>
      </c>
      <c r="N7" s="283"/>
      <c r="O7" s="283"/>
      <c r="P7" s="283"/>
      <c r="Q7" s="283"/>
      <c r="R7" s="283"/>
      <c r="S7" s="283"/>
    </row>
    <row r="8" spans="1:19" ht="12.75">
      <c r="A8" s="90" t="s">
        <v>155</v>
      </c>
      <c r="B8" s="96"/>
      <c r="C8" s="96"/>
      <c r="D8" s="96"/>
      <c r="E8" s="96"/>
      <c r="F8" s="96"/>
      <c r="G8" s="96"/>
      <c r="H8" s="96"/>
      <c r="I8" s="96"/>
      <c r="J8" s="96"/>
      <c r="K8" s="96"/>
      <c r="L8" s="71">
        <f t="shared" si="0"/>
        <v>0</v>
      </c>
      <c r="M8" s="71">
        <f t="shared" si="1"/>
        <v>0</v>
      </c>
      <c r="N8" s="283"/>
      <c r="O8" s="283"/>
      <c r="P8" s="283"/>
      <c r="Q8" s="283"/>
      <c r="R8" s="283"/>
      <c r="S8" s="283"/>
    </row>
    <row r="9" spans="1:19" ht="12.75">
      <c r="A9" s="90" t="s">
        <v>127</v>
      </c>
      <c r="B9" s="96"/>
      <c r="C9" s="96"/>
      <c r="D9" s="96"/>
      <c r="E9" s="96"/>
      <c r="F9" s="96"/>
      <c r="G9" s="96"/>
      <c r="H9" s="96"/>
      <c r="I9" s="96"/>
      <c r="J9" s="96"/>
      <c r="K9" s="96"/>
      <c r="L9" s="71">
        <f t="shared" si="0"/>
        <v>0</v>
      </c>
      <c r="M9" s="71">
        <f t="shared" si="1"/>
        <v>0</v>
      </c>
      <c r="N9" s="283"/>
      <c r="O9" s="283"/>
      <c r="P9" s="283"/>
      <c r="Q9" s="283"/>
      <c r="R9" s="283"/>
      <c r="S9" s="283"/>
    </row>
    <row r="10" spans="1:19" ht="12.75">
      <c r="A10" s="90" t="s">
        <v>128</v>
      </c>
      <c r="B10" s="96"/>
      <c r="C10" s="96"/>
      <c r="D10" s="96"/>
      <c r="E10" s="96"/>
      <c r="F10" s="96"/>
      <c r="G10" s="96"/>
      <c r="H10" s="96"/>
      <c r="I10" s="96"/>
      <c r="J10" s="96"/>
      <c r="K10" s="96"/>
      <c r="L10" s="71">
        <f t="shared" si="0"/>
        <v>0</v>
      </c>
      <c r="M10" s="71">
        <f t="shared" si="1"/>
        <v>0</v>
      </c>
      <c r="N10" s="283"/>
      <c r="O10" s="283"/>
      <c r="P10" s="283"/>
      <c r="Q10" s="283"/>
      <c r="R10" s="283"/>
      <c r="S10" s="283"/>
    </row>
    <row r="11" spans="1:19" ht="12.75">
      <c r="A11" s="90" t="s">
        <v>129</v>
      </c>
      <c r="B11" s="96"/>
      <c r="C11" s="96"/>
      <c r="D11" s="96"/>
      <c r="E11" s="96"/>
      <c r="F11" s="96"/>
      <c r="G11" s="96"/>
      <c r="H11" s="96"/>
      <c r="I11" s="96"/>
      <c r="J11" s="96"/>
      <c r="K11" s="96"/>
      <c r="L11" s="71">
        <f t="shared" si="0"/>
        <v>0</v>
      </c>
      <c r="M11" s="71">
        <f t="shared" si="1"/>
        <v>0</v>
      </c>
      <c r="N11" s="283"/>
      <c r="O11" s="283"/>
      <c r="P11" s="283"/>
      <c r="Q11" s="283"/>
      <c r="R11" s="283"/>
      <c r="S11" s="283"/>
    </row>
    <row r="12" spans="1:19" ht="12.75">
      <c r="A12" s="90" t="s">
        <v>130</v>
      </c>
      <c r="B12" s="96"/>
      <c r="C12" s="96"/>
      <c r="D12" s="96"/>
      <c r="E12" s="96"/>
      <c r="F12" s="96"/>
      <c r="G12" s="96"/>
      <c r="H12" s="96"/>
      <c r="I12" s="96"/>
      <c r="J12" s="96"/>
      <c r="K12" s="96"/>
      <c r="L12" s="71">
        <f t="shared" si="0"/>
        <v>0</v>
      </c>
      <c r="M12" s="71">
        <f t="shared" si="1"/>
        <v>0</v>
      </c>
      <c r="N12" s="283"/>
      <c r="O12" s="283"/>
      <c r="P12" s="283"/>
      <c r="Q12" s="283"/>
      <c r="R12" s="283"/>
      <c r="S12" s="283"/>
    </row>
    <row r="13" spans="1:19" ht="12.75">
      <c r="A13" s="90" t="s">
        <v>131</v>
      </c>
      <c r="B13" s="96"/>
      <c r="C13" s="96"/>
      <c r="D13" s="96"/>
      <c r="E13" s="96"/>
      <c r="F13" s="96"/>
      <c r="G13" s="96"/>
      <c r="H13" s="96"/>
      <c r="I13" s="96"/>
      <c r="J13" s="96"/>
      <c r="K13" s="96"/>
      <c r="L13" s="71">
        <f t="shared" si="0"/>
        <v>0</v>
      </c>
      <c r="M13" s="71">
        <f t="shared" si="1"/>
        <v>0</v>
      </c>
      <c r="N13" s="283"/>
      <c r="O13" s="283"/>
      <c r="P13" s="283"/>
      <c r="Q13" s="283"/>
      <c r="R13" s="283"/>
      <c r="S13" s="283"/>
    </row>
    <row r="14" spans="1:19" ht="12.75">
      <c r="A14" s="72" t="s">
        <v>124</v>
      </c>
      <c r="B14" s="73">
        <f>SUM(B6:B13)</f>
        <v>2685.4692559999994</v>
      </c>
      <c r="C14" s="73">
        <f>SUM(C6:C13)</f>
        <v>4028.203884</v>
      </c>
      <c r="D14" s="73">
        <f aca="true" t="shared" si="2" ref="D14:K14">SUM(D6:D13)</f>
        <v>3563.060556</v>
      </c>
      <c r="E14" s="73">
        <f t="shared" si="2"/>
        <v>791.7912346666666</v>
      </c>
      <c r="F14" s="73">
        <f t="shared" si="2"/>
        <v>0</v>
      </c>
      <c r="G14" s="73">
        <f t="shared" si="2"/>
        <v>0</v>
      </c>
      <c r="H14" s="73">
        <f t="shared" si="2"/>
        <v>17.128410666666667</v>
      </c>
      <c r="I14" s="73">
        <f t="shared" si="2"/>
        <v>25.692615999999997</v>
      </c>
      <c r="J14" s="73">
        <f t="shared" si="2"/>
        <v>0</v>
      </c>
      <c r="K14" s="73">
        <f t="shared" si="2"/>
        <v>0</v>
      </c>
      <c r="L14" s="286">
        <f>SUM(L6:L13)</f>
        <v>6265.658222666665</v>
      </c>
      <c r="M14" s="286">
        <f>SUM(M6:M13)</f>
        <v>4845.687734666667</v>
      </c>
      <c r="N14" s="283"/>
      <c r="O14" s="283"/>
      <c r="P14" s="283"/>
      <c r="Q14" s="283"/>
      <c r="R14" s="283"/>
      <c r="S14" s="283"/>
    </row>
    <row r="15" spans="1:19" ht="12.75">
      <c r="A15" s="75" t="s">
        <v>125</v>
      </c>
      <c r="B15" s="76"/>
      <c r="C15" s="76">
        <f>C14/$M$14</f>
        <v>0.8312966300287401</v>
      </c>
      <c r="D15" s="76"/>
      <c r="E15" s="76">
        <f>E14/$M$14</f>
        <v>0.1634012090795887</v>
      </c>
      <c r="F15" s="76"/>
      <c r="G15" s="76">
        <f>G14/$M$14</f>
        <v>0</v>
      </c>
      <c r="H15" s="76"/>
      <c r="I15" s="76">
        <f>I14/$M$14</f>
        <v>0.005302160891671115</v>
      </c>
      <c r="J15" s="76"/>
      <c r="K15" s="76">
        <f>K14/$M$14</f>
        <v>0</v>
      </c>
      <c r="L15" s="74"/>
      <c r="M15" s="74"/>
      <c r="N15" s="283"/>
      <c r="O15" s="283"/>
      <c r="P15" s="283"/>
      <c r="Q15" s="283"/>
      <c r="R15" s="283"/>
      <c r="S15" s="283"/>
    </row>
    <row r="16" spans="1:19" ht="12.75">
      <c r="A16" s="72"/>
      <c r="B16" s="73"/>
      <c r="C16" s="73"/>
      <c r="D16" s="73"/>
      <c r="E16" s="73"/>
      <c r="F16" s="73"/>
      <c r="G16" s="73"/>
      <c r="H16" s="73"/>
      <c r="I16" s="73"/>
      <c r="J16" s="73"/>
      <c r="K16" s="73"/>
      <c r="L16" s="74"/>
      <c r="M16" s="74"/>
      <c r="N16" s="283"/>
      <c r="O16" s="283"/>
      <c r="P16" s="283"/>
      <c r="Q16" s="283"/>
      <c r="R16" s="283"/>
      <c r="S16" s="283"/>
    </row>
    <row r="17" spans="1:19" ht="13.5" thickBot="1">
      <c r="A17" s="77" t="s">
        <v>285</v>
      </c>
      <c r="B17" s="78"/>
      <c r="C17" s="78"/>
      <c r="D17" s="78"/>
      <c r="E17" s="78"/>
      <c r="F17" s="78"/>
      <c r="G17" s="78"/>
      <c r="H17" s="78"/>
      <c r="I17" s="78"/>
      <c r="J17" s="78"/>
      <c r="K17" s="78"/>
      <c r="L17" s="79"/>
      <c r="M17" s="79"/>
      <c r="N17" s="283"/>
      <c r="O17" s="283"/>
      <c r="P17" s="283"/>
      <c r="Q17" s="283"/>
      <c r="R17" s="283"/>
      <c r="S17" s="283"/>
    </row>
    <row r="18" spans="1:19" ht="12.75">
      <c r="A18" s="95" t="s">
        <v>156</v>
      </c>
      <c r="B18" s="281"/>
      <c r="C18" s="281"/>
      <c r="D18" s="281"/>
      <c r="E18" s="281"/>
      <c r="F18" s="281"/>
      <c r="G18" s="281"/>
      <c r="H18" s="281"/>
      <c r="I18" s="281"/>
      <c r="J18" s="281"/>
      <c r="K18" s="281"/>
      <c r="L18" s="71"/>
      <c r="M18" s="71"/>
      <c r="N18" s="283"/>
      <c r="O18" s="283"/>
      <c r="P18" s="283"/>
      <c r="Q18" s="283"/>
      <c r="R18" s="283"/>
      <c r="S18" s="283"/>
    </row>
    <row r="19" spans="1:19" ht="12.75">
      <c r="A19" s="268" t="s">
        <v>332</v>
      </c>
      <c r="B19" s="282">
        <v>146.5283648</v>
      </c>
      <c r="C19" s="282">
        <v>769.2739151999999</v>
      </c>
      <c r="D19" s="282">
        <v>0</v>
      </c>
      <c r="E19" s="282">
        <v>0</v>
      </c>
      <c r="F19" s="282">
        <v>0</v>
      </c>
      <c r="G19" s="282">
        <v>0</v>
      </c>
      <c r="H19" s="282">
        <v>8.329361066666666</v>
      </c>
      <c r="I19" s="282">
        <v>43.729145599999995</v>
      </c>
      <c r="J19" s="282">
        <v>0</v>
      </c>
      <c r="K19" s="282">
        <v>0</v>
      </c>
      <c r="L19" s="71">
        <f>B19+D19+F19+H19+J19</f>
        <v>154.85772586666667</v>
      </c>
      <c r="M19" s="71">
        <f>C19+E19+G19+I19+K19</f>
        <v>813.0030608</v>
      </c>
      <c r="N19" s="283"/>
      <c r="O19" s="283"/>
      <c r="P19" s="283"/>
      <c r="Q19" s="283"/>
      <c r="R19" s="283"/>
      <c r="S19" s="283"/>
    </row>
    <row r="20" spans="1:19" ht="12.75">
      <c r="A20" s="91" t="s">
        <v>154</v>
      </c>
      <c r="B20" s="96"/>
      <c r="C20" s="96"/>
      <c r="D20" s="96"/>
      <c r="E20" s="96"/>
      <c r="F20" s="96"/>
      <c r="G20" s="96"/>
      <c r="H20" s="96"/>
      <c r="I20" s="96"/>
      <c r="J20" s="96"/>
      <c r="K20" s="96"/>
      <c r="L20" s="71">
        <f aca="true" t="shared" si="3" ref="L20:L46">B20+D20+F20+H20+J20</f>
        <v>0</v>
      </c>
      <c r="M20" s="71">
        <f aca="true" t="shared" si="4" ref="M20:M46">C20+E20+G20+I20+K20</f>
        <v>0</v>
      </c>
      <c r="N20" s="283"/>
      <c r="O20" s="283"/>
      <c r="P20" s="283"/>
      <c r="Q20" s="283"/>
      <c r="R20" s="283"/>
      <c r="S20" s="283"/>
    </row>
    <row r="21" spans="1:19" ht="12.75">
      <c r="A21" s="91" t="s">
        <v>155</v>
      </c>
      <c r="B21" s="96"/>
      <c r="C21" s="96"/>
      <c r="D21" s="96"/>
      <c r="E21" s="96"/>
      <c r="F21" s="96"/>
      <c r="G21" s="96"/>
      <c r="H21" s="96"/>
      <c r="I21" s="96"/>
      <c r="J21" s="96"/>
      <c r="K21" s="96"/>
      <c r="L21" s="71">
        <f t="shared" si="3"/>
        <v>0</v>
      </c>
      <c r="M21" s="71">
        <f t="shared" si="4"/>
        <v>0</v>
      </c>
      <c r="N21" s="283"/>
      <c r="O21" s="283"/>
      <c r="P21" s="283"/>
      <c r="Q21" s="283"/>
      <c r="R21" s="283"/>
      <c r="S21" s="283"/>
    </row>
    <row r="22" spans="1:19" ht="12.75">
      <c r="A22" s="91" t="s">
        <v>127</v>
      </c>
      <c r="B22" s="96"/>
      <c r="C22" s="96"/>
      <c r="D22" s="96"/>
      <c r="E22" s="96"/>
      <c r="F22" s="96"/>
      <c r="G22" s="96"/>
      <c r="H22" s="96"/>
      <c r="I22" s="96"/>
      <c r="J22" s="96"/>
      <c r="K22" s="96"/>
      <c r="L22" s="71">
        <f t="shared" si="3"/>
        <v>0</v>
      </c>
      <c r="M22" s="71">
        <f t="shared" si="4"/>
        <v>0</v>
      </c>
      <c r="N22" s="283"/>
      <c r="O22" s="284"/>
      <c r="P22" s="283"/>
      <c r="Q22" s="283"/>
      <c r="R22" s="283"/>
      <c r="S22" s="283"/>
    </row>
    <row r="23" spans="1:19" ht="12.75">
      <c r="A23" s="91" t="s">
        <v>128</v>
      </c>
      <c r="B23" s="96"/>
      <c r="C23" s="96"/>
      <c r="D23" s="96"/>
      <c r="E23" s="96"/>
      <c r="F23" s="96"/>
      <c r="G23" s="96"/>
      <c r="H23" s="96"/>
      <c r="I23" s="96"/>
      <c r="J23" s="96"/>
      <c r="K23" s="96"/>
      <c r="L23" s="71">
        <f t="shared" si="3"/>
        <v>0</v>
      </c>
      <c r="M23" s="71">
        <f t="shared" si="4"/>
        <v>0</v>
      </c>
      <c r="N23" s="283"/>
      <c r="O23" s="283"/>
      <c r="P23" s="283"/>
      <c r="Q23" s="283"/>
      <c r="R23" s="283"/>
      <c r="S23" s="283"/>
    </row>
    <row r="24" spans="1:19" ht="12.75">
      <c r="A24" s="91" t="s">
        <v>129</v>
      </c>
      <c r="B24" s="96"/>
      <c r="C24" s="96"/>
      <c r="D24" s="96"/>
      <c r="E24" s="96"/>
      <c r="F24" s="96"/>
      <c r="G24" s="96"/>
      <c r="H24" s="96"/>
      <c r="I24" s="96"/>
      <c r="J24" s="96"/>
      <c r="K24" s="96"/>
      <c r="L24" s="71">
        <f t="shared" si="3"/>
        <v>0</v>
      </c>
      <c r="M24" s="71">
        <f t="shared" si="4"/>
        <v>0</v>
      </c>
      <c r="N24" s="283"/>
      <c r="O24" s="283"/>
      <c r="P24" s="283"/>
      <c r="Q24" s="283"/>
      <c r="R24" s="283"/>
      <c r="S24" s="283"/>
    </row>
    <row r="25" spans="1:19" ht="12.75">
      <c r="A25" s="91" t="s">
        <v>130</v>
      </c>
      <c r="B25" s="96"/>
      <c r="C25" s="96"/>
      <c r="D25" s="96"/>
      <c r="E25" s="96"/>
      <c r="F25" s="96"/>
      <c r="G25" s="96"/>
      <c r="H25" s="96"/>
      <c r="I25" s="96"/>
      <c r="J25" s="96"/>
      <c r="K25" s="96"/>
      <c r="L25" s="71">
        <f t="shared" si="3"/>
        <v>0</v>
      </c>
      <c r="M25" s="71">
        <f t="shared" si="4"/>
        <v>0</v>
      </c>
      <c r="N25" s="283"/>
      <c r="O25" s="283"/>
      <c r="P25" s="283"/>
      <c r="Q25" s="283"/>
      <c r="R25" s="283"/>
      <c r="S25" s="283"/>
    </row>
    <row r="26" spans="1:19" ht="12.75">
      <c r="A26" s="91" t="s">
        <v>131</v>
      </c>
      <c r="B26" s="96"/>
      <c r="C26" s="96"/>
      <c r="D26" s="96"/>
      <c r="E26" s="96"/>
      <c r="F26" s="96"/>
      <c r="G26" s="96"/>
      <c r="H26" s="96"/>
      <c r="I26" s="96"/>
      <c r="J26" s="96"/>
      <c r="K26" s="96"/>
      <c r="L26" s="71">
        <f t="shared" si="3"/>
        <v>0</v>
      </c>
      <c r="M26" s="71">
        <f t="shared" si="4"/>
        <v>0</v>
      </c>
      <c r="N26" s="283"/>
      <c r="O26" s="283"/>
      <c r="P26" s="283"/>
      <c r="Q26" s="283"/>
      <c r="R26" s="283"/>
      <c r="S26" s="283"/>
    </row>
    <row r="27" spans="1:19" ht="12.75">
      <c r="A27" s="91" t="s">
        <v>132</v>
      </c>
      <c r="B27" s="96"/>
      <c r="C27" s="96"/>
      <c r="D27" s="96"/>
      <c r="E27" s="96"/>
      <c r="F27" s="96"/>
      <c r="G27" s="96"/>
      <c r="H27" s="96"/>
      <c r="I27" s="96"/>
      <c r="J27" s="96"/>
      <c r="K27" s="96"/>
      <c r="L27" s="71">
        <f t="shared" si="3"/>
        <v>0</v>
      </c>
      <c r="M27" s="71">
        <f t="shared" si="4"/>
        <v>0</v>
      </c>
      <c r="N27" s="283"/>
      <c r="O27" s="283"/>
      <c r="P27" s="283"/>
      <c r="Q27" s="283"/>
      <c r="R27" s="283"/>
      <c r="S27" s="283"/>
    </row>
    <row r="28" spans="1:19" ht="12.75">
      <c r="A28" s="91" t="s">
        <v>133</v>
      </c>
      <c r="B28" s="96"/>
      <c r="C28" s="96"/>
      <c r="D28" s="96"/>
      <c r="E28" s="96"/>
      <c r="F28" s="96"/>
      <c r="G28" s="96"/>
      <c r="H28" s="96"/>
      <c r="I28" s="96"/>
      <c r="J28" s="96"/>
      <c r="K28" s="96"/>
      <c r="L28" s="71">
        <f t="shared" si="3"/>
        <v>0</v>
      </c>
      <c r="M28" s="71">
        <f t="shared" si="4"/>
        <v>0</v>
      </c>
      <c r="N28" s="283"/>
      <c r="O28" s="283"/>
      <c r="P28" s="283"/>
      <c r="Q28" s="283"/>
      <c r="R28" s="283"/>
      <c r="S28" s="283"/>
    </row>
    <row r="29" spans="1:19" ht="12.75">
      <c r="A29" s="91" t="s">
        <v>134</v>
      </c>
      <c r="B29" s="96"/>
      <c r="C29" s="96"/>
      <c r="D29" s="96"/>
      <c r="E29" s="96"/>
      <c r="F29" s="96"/>
      <c r="G29" s="96"/>
      <c r="H29" s="96"/>
      <c r="I29" s="96"/>
      <c r="J29" s="96"/>
      <c r="K29" s="96"/>
      <c r="L29" s="71">
        <f t="shared" si="3"/>
        <v>0</v>
      </c>
      <c r="M29" s="71">
        <f t="shared" si="4"/>
        <v>0</v>
      </c>
      <c r="N29" s="283"/>
      <c r="O29" s="283"/>
      <c r="P29" s="283"/>
      <c r="Q29" s="283"/>
      <c r="R29" s="283"/>
      <c r="S29" s="283"/>
    </row>
    <row r="30" spans="1:19" ht="12.75">
      <c r="A30" s="91" t="s">
        <v>135</v>
      </c>
      <c r="B30" s="96"/>
      <c r="C30" s="96"/>
      <c r="D30" s="96"/>
      <c r="E30" s="96"/>
      <c r="F30" s="96"/>
      <c r="G30" s="96"/>
      <c r="H30" s="96"/>
      <c r="I30" s="96"/>
      <c r="J30" s="96"/>
      <c r="K30" s="96"/>
      <c r="L30" s="71">
        <f t="shared" si="3"/>
        <v>0</v>
      </c>
      <c r="M30" s="71">
        <f t="shared" si="4"/>
        <v>0</v>
      </c>
      <c r="N30" s="283"/>
      <c r="O30" s="283"/>
      <c r="P30" s="283"/>
      <c r="Q30" s="283"/>
      <c r="R30" s="283"/>
      <c r="S30" s="283"/>
    </row>
    <row r="31" spans="1:19" ht="12.75">
      <c r="A31" s="91" t="s">
        <v>136</v>
      </c>
      <c r="B31" s="96"/>
      <c r="C31" s="96"/>
      <c r="D31" s="96"/>
      <c r="E31" s="96"/>
      <c r="F31" s="96"/>
      <c r="G31" s="96"/>
      <c r="H31" s="96"/>
      <c r="I31" s="96"/>
      <c r="J31" s="96"/>
      <c r="K31" s="96"/>
      <c r="L31" s="71">
        <f t="shared" si="3"/>
        <v>0</v>
      </c>
      <c r="M31" s="71">
        <f t="shared" si="4"/>
        <v>0</v>
      </c>
      <c r="N31" s="283"/>
      <c r="O31" s="283"/>
      <c r="P31" s="283"/>
      <c r="Q31" s="283"/>
      <c r="R31" s="283"/>
      <c r="S31" s="283"/>
    </row>
    <row r="32" spans="1:19" ht="12.75">
      <c r="A32" s="91" t="s">
        <v>137</v>
      </c>
      <c r="B32" s="96"/>
      <c r="C32" s="96"/>
      <c r="D32" s="96"/>
      <c r="E32" s="96"/>
      <c r="F32" s="96"/>
      <c r="G32" s="96"/>
      <c r="H32" s="96"/>
      <c r="I32" s="96"/>
      <c r="J32" s="96"/>
      <c r="K32" s="96"/>
      <c r="L32" s="71">
        <f t="shared" si="3"/>
        <v>0</v>
      </c>
      <c r="M32" s="71">
        <f t="shared" si="4"/>
        <v>0</v>
      </c>
      <c r="N32" s="283"/>
      <c r="O32" s="283"/>
      <c r="P32" s="283"/>
      <c r="Q32" s="283"/>
      <c r="R32" s="283"/>
      <c r="S32" s="283"/>
    </row>
    <row r="33" spans="1:19" ht="12.75">
      <c r="A33" s="91" t="s">
        <v>138</v>
      </c>
      <c r="B33" s="96"/>
      <c r="C33" s="96"/>
      <c r="D33" s="96"/>
      <c r="E33" s="96"/>
      <c r="F33" s="96"/>
      <c r="G33" s="96"/>
      <c r="H33" s="96"/>
      <c r="I33" s="96"/>
      <c r="J33" s="96"/>
      <c r="K33" s="96"/>
      <c r="L33" s="71">
        <f t="shared" si="3"/>
        <v>0</v>
      </c>
      <c r="M33" s="71">
        <f t="shared" si="4"/>
        <v>0</v>
      </c>
      <c r="N33" s="283"/>
      <c r="O33" s="283"/>
      <c r="P33" s="283"/>
      <c r="Q33" s="283"/>
      <c r="R33" s="283"/>
      <c r="S33" s="283"/>
    </row>
    <row r="34" spans="1:19" ht="12.75">
      <c r="A34" s="91" t="s">
        <v>139</v>
      </c>
      <c r="B34" s="96"/>
      <c r="C34" s="96"/>
      <c r="D34" s="96"/>
      <c r="E34" s="96"/>
      <c r="F34" s="96"/>
      <c r="G34" s="96"/>
      <c r="H34" s="96"/>
      <c r="I34" s="96"/>
      <c r="J34" s="96"/>
      <c r="K34" s="96"/>
      <c r="L34" s="71">
        <f t="shared" si="3"/>
        <v>0</v>
      </c>
      <c r="M34" s="71">
        <f t="shared" si="4"/>
        <v>0</v>
      </c>
      <c r="N34" s="283"/>
      <c r="O34" s="283"/>
      <c r="P34" s="283"/>
      <c r="Q34" s="283"/>
      <c r="R34" s="283"/>
      <c r="S34" s="283"/>
    </row>
    <row r="35" spans="1:19" ht="12.75">
      <c r="A35" s="91" t="s">
        <v>140</v>
      </c>
      <c r="B35" s="96"/>
      <c r="C35" s="96"/>
      <c r="D35" s="96"/>
      <c r="E35" s="96"/>
      <c r="F35" s="96"/>
      <c r="G35" s="96"/>
      <c r="H35" s="96"/>
      <c r="I35" s="96"/>
      <c r="J35" s="96"/>
      <c r="K35" s="96"/>
      <c r="L35" s="71">
        <f t="shared" si="3"/>
        <v>0</v>
      </c>
      <c r="M35" s="71">
        <f t="shared" si="4"/>
        <v>0</v>
      </c>
      <c r="N35" s="283"/>
      <c r="O35" s="283"/>
      <c r="P35" s="283"/>
      <c r="Q35" s="283"/>
      <c r="R35" s="283"/>
      <c r="S35" s="283"/>
    </row>
    <row r="36" spans="1:19" ht="12.75">
      <c r="A36" s="91" t="s">
        <v>141</v>
      </c>
      <c r="B36" s="96"/>
      <c r="C36" s="96"/>
      <c r="D36" s="96"/>
      <c r="E36" s="96"/>
      <c r="F36" s="96"/>
      <c r="G36" s="96"/>
      <c r="H36" s="96"/>
      <c r="I36" s="96"/>
      <c r="J36" s="96"/>
      <c r="K36" s="96"/>
      <c r="L36" s="71">
        <f t="shared" si="3"/>
        <v>0</v>
      </c>
      <c r="M36" s="71">
        <f t="shared" si="4"/>
        <v>0</v>
      </c>
      <c r="N36" s="283"/>
      <c r="O36" s="283"/>
      <c r="P36" s="283"/>
      <c r="Q36" s="283"/>
      <c r="R36" s="283"/>
      <c r="S36" s="283"/>
    </row>
    <row r="37" spans="1:19" ht="12.75">
      <c r="A37" s="91" t="s">
        <v>142</v>
      </c>
      <c r="B37" s="96"/>
      <c r="C37" s="96"/>
      <c r="D37" s="96"/>
      <c r="E37" s="96"/>
      <c r="F37" s="96"/>
      <c r="G37" s="96"/>
      <c r="H37" s="96"/>
      <c r="I37" s="96"/>
      <c r="J37" s="96"/>
      <c r="K37" s="96"/>
      <c r="L37" s="71">
        <f t="shared" si="3"/>
        <v>0</v>
      </c>
      <c r="M37" s="71">
        <f t="shared" si="4"/>
        <v>0</v>
      </c>
      <c r="N37" s="283"/>
      <c r="O37" s="283"/>
      <c r="P37" s="283"/>
      <c r="Q37" s="283"/>
      <c r="R37" s="283"/>
      <c r="S37" s="283"/>
    </row>
    <row r="38" spans="1:19" ht="12.75">
      <c r="A38" s="91" t="s">
        <v>143</v>
      </c>
      <c r="B38" s="96"/>
      <c r="C38" s="96"/>
      <c r="D38" s="96"/>
      <c r="E38" s="96"/>
      <c r="F38" s="96"/>
      <c r="G38" s="96"/>
      <c r="H38" s="96"/>
      <c r="I38" s="96"/>
      <c r="J38" s="96"/>
      <c r="K38" s="96"/>
      <c r="L38" s="71">
        <f t="shared" si="3"/>
        <v>0</v>
      </c>
      <c r="M38" s="71">
        <f t="shared" si="4"/>
        <v>0</v>
      </c>
      <c r="N38" s="283"/>
      <c r="O38" s="283"/>
      <c r="P38" s="283"/>
      <c r="Q38" s="283"/>
      <c r="R38" s="283"/>
      <c r="S38" s="283"/>
    </row>
    <row r="39" spans="1:19" ht="12.75">
      <c r="A39" s="91" t="s">
        <v>144</v>
      </c>
      <c r="B39" s="96"/>
      <c r="C39" s="96"/>
      <c r="D39" s="96"/>
      <c r="E39" s="96"/>
      <c r="F39" s="96"/>
      <c r="G39" s="96"/>
      <c r="H39" s="96"/>
      <c r="I39" s="96"/>
      <c r="J39" s="96"/>
      <c r="K39" s="96"/>
      <c r="L39" s="71">
        <f t="shared" si="3"/>
        <v>0</v>
      </c>
      <c r="M39" s="71">
        <f t="shared" si="4"/>
        <v>0</v>
      </c>
      <c r="N39" s="283"/>
      <c r="O39" s="283"/>
      <c r="P39" s="283"/>
      <c r="Q39" s="283"/>
      <c r="R39" s="283"/>
      <c r="S39" s="283"/>
    </row>
    <row r="40" spans="1:19" ht="12.75">
      <c r="A40" s="91" t="s">
        <v>145</v>
      </c>
      <c r="B40" s="96"/>
      <c r="C40" s="96"/>
      <c r="D40" s="96"/>
      <c r="E40" s="96"/>
      <c r="F40" s="96"/>
      <c r="G40" s="96"/>
      <c r="H40" s="96"/>
      <c r="I40" s="96"/>
      <c r="J40" s="96"/>
      <c r="K40" s="96"/>
      <c r="L40" s="71">
        <f t="shared" si="3"/>
        <v>0</v>
      </c>
      <c r="M40" s="71">
        <f t="shared" si="4"/>
        <v>0</v>
      </c>
      <c r="N40" s="283"/>
      <c r="O40" s="283"/>
      <c r="P40" s="283"/>
      <c r="Q40" s="283"/>
      <c r="R40" s="283"/>
      <c r="S40" s="283"/>
    </row>
    <row r="41" spans="1:19" ht="12.75">
      <c r="A41" s="91" t="s">
        <v>146</v>
      </c>
      <c r="B41" s="96"/>
      <c r="C41" s="96"/>
      <c r="D41" s="96"/>
      <c r="E41" s="96"/>
      <c r="F41" s="96"/>
      <c r="G41" s="96"/>
      <c r="H41" s="96"/>
      <c r="I41" s="96"/>
      <c r="J41" s="96"/>
      <c r="K41" s="96"/>
      <c r="L41" s="71">
        <f t="shared" si="3"/>
        <v>0</v>
      </c>
      <c r="M41" s="71">
        <f t="shared" si="4"/>
        <v>0</v>
      </c>
      <c r="N41" s="283"/>
      <c r="O41" s="283"/>
      <c r="P41" s="283"/>
      <c r="Q41" s="283"/>
      <c r="R41" s="283"/>
      <c r="S41" s="283"/>
    </row>
    <row r="42" spans="1:19" ht="12.75">
      <c r="A42" s="91" t="s">
        <v>147</v>
      </c>
      <c r="B42" s="96"/>
      <c r="C42" s="96"/>
      <c r="D42" s="96"/>
      <c r="E42" s="96"/>
      <c r="F42" s="96"/>
      <c r="G42" s="96"/>
      <c r="H42" s="96"/>
      <c r="I42" s="96"/>
      <c r="J42" s="96"/>
      <c r="K42" s="96"/>
      <c r="L42" s="71">
        <f t="shared" si="3"/>
        <v>0</v>
      </c>
      <c r="M42" s="71">
        <f t="shared" si="4"/>
        <v>0</v>
      </c>
      <c r="N42" s="283"/>
      <c r="O42" s="283"/>
      <c r="P42" s="283"/>
      <c r="Q42" s="283"/>
      <c r="R42" s="283"/>
      <c r="S42" s="283"/>
    </row>
    <row r="43" spans="1:19" ht="12.75">
      <c r="A43" s="91" t="s">
        <v>148</v>
      </c>
      <c r="B43" s="96"/>
      <c r="C43" s="96"/>
      <c r="D43" s="96"/>
      <c r="E43" s="96"/>
      <c r="F43" s="96"/>
      <c r="G43" s="96"/>
      <c r="H43" s="96"/>
      <c r="I43" s="96"/>
      <c r="J43" s="96"/>
      <c r="K43" s="96"/>
      <c r="L43" s="71">
        <f t="shared" si="3"/>
        <v>0</v>
      </c>
      <c r="M43" s="71">
        <f t="shared" si="4"/>
        <v>0</v>
      </c>
      <c r="N43" s="283"/>
      <c r="O43" s="283"/>
      <c r="P43" s="283"/>
      <c r="Q43" s="283"/>
      <c r="R43" s="283"/>
      <c r="S43" s="283"/>
    </row>
    <row r="44" spans="1:19" ht="12.75">
      <c r="A44" s="91" t="s">
        <v>149</v>
      </c>
      <c r="B44" s="96"/>
      <c r="C44" s="96"/>
      <c r="D44" s="96"/>
      <c r="E44" s="96"/>
      <c r="F44" s="96"/>
      <c r="G44" s="96"/>
      <c r="H44" s="96"/>
      <c r="I44" s="96"/>
      <c r="J44" s="96"/>
      <c r="K44" s="96"/>
      <c r="L44" s="71">
        <f t="shared" si="3"/>
        <v>0</v>
      </c>
      <c r="M44" s="71">
        <f t="shared" si="4"/>
        <v>0</v>
      </c>
      <c r="N44" s="283"/>
      <c r="O44" s="283"/>
      <c r="P44" s="283"/>
      <c r="Q44" s="283"/>
      <c r="R44" s="283"/>
      <c r="S44" s="283"/>
    </row>
    <row r="45" spans="1:19" ht="12.75">
      <c r="A45" s="91" t="s">
        <v>150</v>
      </c>
      <c r="B45" s="96"/>
      <c r="C45" s="96"/>
      <c r="D45" s="96"/>
      <c r="E45" s="96"/>
      <c r="F45" s="96"/>
      <c r="G45" s="96"/>
      <c r="H45" s="96"/>
      <c r="I45" s="96"/>
      <c r="J45" s="96"/>
      <c r="K45" s="96"/>
      <c r="L45" s="71">
        <f t="shared" si="3"/>
        <v>0</v>
      </c>
      <c r="M45" s="71">
        <f t="shared" si="4"/>
        <v>0</v>
      </c>
      <c r="N45" s="283"/>
      <c r="O45" s="283"/>
      <c r="P45" s="283"/>
      <c r="Q45" s="283"/>
      <c r="R45" s="283"/>
      <c r="S45" s="283"/>
    </row>
    <row r="46" spans="1:19" ht="12.75">
      <c r="A46" s="91" t="s">
        <v>151</v>
      </c>
      <c r="B46" s="96"/>
      <c r="C46" s="96"/>
      <c r="D46" s="96"/>
      <c r="E46" s="96"/>
      <c r="F46" s="96"/>
      <c r="G46" s="96"/>
      <c r="H46" s="96"/>
      <c r="I46" s="96"/>
      <c r="J46" s="96"/>
      <c r="K46" s="96"/>
      <c r="L46" s="71">
        <f t="shared" si="3"/>
        <v>0</v>
      </c>
      <c r="M46" s="71">
        <f t="shared" si="4"/>
        <v>0</v>
      </c>
      <c r="N46" s="283"/>
      <c r="O46" s="283"/>
      <c r="P46" s="283"/>
      <c r="Q46" s="283"/>
      <c r="R46" s="283"/>
      <c r="S46" s="283"/>
    </row>
    <row r="47" spans="1:13" ht="12.75">
      <c r="A47" s="72" t="s">
        <v>124</v>
      </c>
      <c r="B47" s="73">
        <f aca="true" t="shared" si="5" ref="B47:K47">SUM(B19:B46)</f>
        <v>146.5283648</v>
      </c>
      <c r="C47" s="73">
        <f t="shared" si="5"/>
        <v>769.2739151999999</v>
      </c>
      <c r="D47" s="73">
        <f t="shared" si="5"/>
        <v>0</v>
      </c>
      <c r="E47" s="73">
        <f t="shared" si="5"/>
        <v>0</v>
      </c>
      <c r="F47" s="73">
        <f t="shared" si="5"/>
        <v>0</v>
      </c>
      <c r="G47" s="73">
        <f t="shared" si="5"/>
        <v>0</v>
      </c>
      <c r="H47" s="73">
        <f t="shared" si="5"/>
        <v>8.329361066666666</v>
      </c>
      <c r="I47" s="73">
        <f t="shared" si="5"/>
        <v>43.729145599999995</v>
      </c>
      <c r="J47" s="73">
        <f t="shared" si="5"/>
        <v>0</v>
      </c>
      <c r="K47" s="73">
        <f t="shared" si="5"/>
        <v>0</v>
      </c>
      <c r="L47" s="286">
        <f>SUM(L17:L46)</f>
        <v>154.85772586666667</v>
      </c>
      <c r="M47" s="286">
        <f>SUM(M17:M46)</f>
        <v>813.0030608</v>
      </c>
    </row>
    <row r="48" spans="1:13" ht="12.75">
      <c r="A48" s="75" t="s">
        <v>174</v>
      </c>
      <c r="B48" s="80"/>
      <c r="C48" s="80">
        <f>C47/$M$47</f>
        <v>0.9462128155372868</v>
      </c>
      <c r="D48" s="80"/>
      <c r="E48" s="80">
        <f>E47/$M$47</f>
        <v>0</v>
      </c>
      <c r="F48" s="80"/>
      <c r="G48" s="80">
        <f>G47/$M$47</f>
        <v>0</v>
      </c>
      <c r="H48" s="80"/>
      <c r="I48" s="80">
        <f>I47/$M$47</f>
        <v>0.053787184462713154</v>
      </c>
      <c r="J48" s="80"/>
      <c r="K48" s="80">
        <f>K47/$M$47</f>
        <v>0</v>
      </c>
      <c r="L48" s="71"/>
      <c r="M48" s="71"/>
    </row>
    <row r="49" spans="1:13" ht="15">
      <c r="A49" s="81" t="s">
        <v>9</v>
      </c>
      <c r="B49" s="82">
        <f aca="true" t="shared" si="6" ref="B49:M49">SUM(B14+B47)</f>
        <v>2831.9976207999994</v>
      </c>
      <c r="C49" s="82">
        <f t="shared" si="6"/>
        <v>4797.4777992</v>
      </c>
      <c r="D49" s="82">
        <f t="shared" si="6"/>
        <v>3563.060556</v>
      </c>
      <c r="E49" s="82">
        <f t="shared" si="6"/>
        <v>791.7912346666666</v>
      </c>
      <c r="F49" s="82">
        <f t="shared" si="6"/>
        <v>0</v>
      </c>
      <c r="G49" s="82">
        <f t="shared" si="6"/>
        <v>0</v>
      </c>
      <c r="H49" s="82">
        <f t="shared" si="6"/>
        <v>25.45777173333333</v>
      </c>
      <c r="I49" s="82">
        <f t="shared" si="6"/>
        <v>69.4217616</v>
      </c>
      <c r="J49" s="82">
        <f t="shared" si="6"/>
        <v>0</v>
      </c>
      <c r="K49" s="82">
        <f t="shared" si="6"/>
        <v>0</v>
      </c>
      <c r="L49" s="82">
        <f t="shared" si="6"/>
        <v>6420.5159485333315</v>
      </c>
      <c r="M49" s="82">
        <f t="shared" si="6"/>
        <v>5658.690795466667</v>
      </c>
    </row>
    <row r="50" spans="2:13" s="83" customFormat="1" ht="12.75">
      <c r="B50" s="84"/>
      <c r="C50" s="84"/>
      <c r="D50" s="84"/>
      <c r="E50" s="84"/>
      <c r="F50" s="84"/>
      <c r="G50" s="84"/>
      <c r="H50" s="84"/>
      <c r="I50" s="84"/>
      <c r="J50" s="84"/>
      <c r="K50" s="84"/>
      <c r="L50" s="84"/>
      <c r="M50" s="84"/>
    </row>
    <row r="51" spans="1:13" s="87" customFormat="1" ht="15">
      <c r="A51" s="194"/>
      <c r="E51" s="277"/>
      <c r="L51" s="195"/>
      <c r="M51" s="195"/>
    </row>
    <row r="52" spans="1:11" s="87" customFormat="1" ht="12.75">
      <c r="A52" s="85"/>
      <c r="B52" s="86"/>
      <c r="C52" s="86"/>
      <c r="D52" s="86"/>
      <c r="E52" s="86"/>
      <c r="F52" s="86"/>
      <c r="G52" s="86"/>
      <c r="H52" s="86"/>
      <c r="I52" s="86"/>
      <c r="J52" s="86"/>
      <c r="K52" s="86"/>
    </row>
    <row r="53" spans="1:11" s="87" customFormat="1" ht="12.75">
      <c r="A53" s="85"/>
      <c r="B53" s="86"/>
      <c r="C53" s="86"/>
      <c r="D53" s="86"/>
      <c r="E53" s="86"/>
      <c r="F53" s="86"/>
      <c r="G53" s="86"/>
      <c r="H53" s="86"/>
      <c r="I53" s="86"/>
      <c r="J53" s="86"/>
      <c r="K53" s="86"/>
    </row>
    <row r="54" spans="1:13" s="87" customFormat="1" ht="12.75">
      <c r="A54" s="85"/>
      <c r="B54" s="88"/>
      <c r="C54" s="88"/>
      <c r="D54" s="88"/>
      <c r="E54" s="88"/>
      <c r="F54" s="88"/>
      <c r="G54" s="88"/>
      <c r="H54" s="88"/>
      <c r="I54" s="88"/>
      <c r="J54" s="88"/>
      <c r="K54" s="88"/>
      <c r="L54" s="86"/>
      <c r="M54" s="86"/>
    </row>
    <row r="55" spans="1:13" s="87" customFormat="1" ht="12.75">
      <c r="A55" s="85"/>
      <c r="B55" s="86"/>
      <c r="C55" s="86"/>
      <c r="D55" s="86"/>
      <c r="E55" s="86"/>
      <c r="F55" s="86"/>
      <c r="G55" s="86"/>
      <c r="H55" s="86"/>
      <c r="I55" s="86"/>
      <c r="J55" s="86"/>
      <c r="K55" s="86"/>
      <c r="L55" s="86"/>
      <c r="M55" s="86"/>
    </row>
    <row r="56" spans="1:13" s="87" customFormat="1" ht="12.75">
      <c r="A56" s="85"/>
      <c r="B56" s="88"/>
      <c r="C56" s="88"/>
      <c r="D56" s="88"/>
      <c r="E56" s="88"/>
      <c r="F56" s="88"/>
      <c r="G56" s="88"/>
      <c r="H56" s="88"/>
      <c r="I56" s="88"/>
      <c r="J56" s="88"/>
      <c r="K56" s="88"/>
      <c r="L56" s="86"/>
      <c r="M56" s="86"/>
    </row>
    <row r="57" spans="1:13" s="83" customFormat="1" ht="12.75">
      <c r="A57" s="85"/>
      <c r="B57" s="88"/>
      <c r="C57" s="88"/>
      <c r="D57" s="88"/>
      <c r="E57" s="88"/>
      <c r="F57" s="88"/>
      <c r="G57" s="88"/>
      <c r="H57" s="88"/>
      <c r="I57" s="88"/>
      <c r="J57" s="88"/>
      <c r="K57" s="88"/>
      <c r="L57" s="86"/>
      <c r="M57" s="86"/>
    </row>
    <row r="58" spans="1:13" s="83" customFormat="1" ht="12.75">
      <c r="A58" s="85"/>
      <c r="B58" s="88"/>
      <c r="C58" s="88"/>
      <c r="D58" s="88"/>
      <c r="E58" s="88"/>
      <c r="F58" s="88"/>
      <c r="G58" s="88"/>
      <c r="H58" s="88"/>
      <c r="I58" s="88"/>
      <c r="J58" s="88"/>
      <c r="K58" s="88"/>
      <c r="L58" s="86"/>
      <c r="M58" s="86"/>
    </row>
    <row r="59" spans="1:13" s="83" customFormat="1" ht="12.75">
      <c r="A59" s="85"/>
      <c r="B59" s="88"/>
      <c r="C59" s="88"/>
      <c r="D59" s="88"/>
      <c r="E59" s="88"/>
      <c r="F59" s="88"/>
      <c r="G59" s="88"/>
      <c r="H59" s="88"/>
      <c r="I59" s="88"/>
      <c r="J59" s="88"/>
      <c r="K59" s="88"/>
      <c r="L59" s="86"/>
      <c r="M59" s="86"/>
    </row>
    <row r="60" spans="1:13" s="83" customFormat="1" ht="12.75">
      <c r="A60" s="85"/>
      <c r="B60" s="88"/>
      <c r="C60" s="88"/>
      <c r="D60" s="88"/>
      <c r="E60" s="88"/>
      <c r="F60" s="88"/>
      <c r="G60" s="88"/>
      <c r="H60" s="88"/>
      <c r="I60" s="88"/>
      <c r="J60" s="88"/>
      <c r="K60" s="88"/>
      <c r="L60" s="86"/>
      <c r="M60" s="86"/>
    </row>
    <row r="61" spans="1:13" s="83" customFormat="1" ht="12.75">
      <c r="A61" s="85"/>
      <c r="B61" s="88"/>
      <c r="C61" s="88"/>
      <c r="D61" s="88"/>
      <c r="E61" s="88"/>
      <c r="F61" s="88"/>
      <c r="G61" s="88"/>
      <c r="H61" s="88"/>
      <c r="I61" s="88"/>
      <c r="J61" s="88"/>
      <c r="K61" s="88"/>
      <c r="L61" s="86"/>
      <c r="M61" s="86"/>
    </row>
    <row r="62" spans="1:13" s="83" customFormat="1" ht="12.75">
      <c r="A62" s="85"/>
      <c r="B62" s="88"/>
      <c r="C62" s="88"/>
      <c r="D62" s="88"/>
      <c r="E62" s="88"/>
      <c r="F62" s="88"/>
      <c r="G62" s="88"/>
      <c r="H62" s="88"/>
      <c r="I62" s="88"/>
      <c r="J62" s="88"/>
      <c r="K62" s="88"/>
      <c r="L62" s="86"/>
      <c r="M62" s="86"/>
    </row>
    <row r="63" spans="1:13" s="83" customFormat="1" ht="12.75">
      <c r="A63" s="85"/>
      <c r="B63" s="88"/>
      <c r="C63" s="88"/>
      <c r="D63" s="88"/>
      <c r="E63" s="88"/>
      <c r="F63" s="88"/>
      <c r="G63" s="88"/>
      <c r="H63" s="88"/>
      <c r="I63" s="88"/>
      <c r="J63" s="88"/>
      <c r="K63" s="88"/>
      <c r="L63" s="86"/>
      <c r="M63" s="86"/>
    </row>
    <row r="64" spans="1:13" s="83" customFormat="1" ht="12.75">
      <c r="A64" s="85"/>
      <c r="B64" s="88"/>
      <c r="C64" s="88"/>
      <c r="D64" s="88"/>
      <c r="E64" s="88"/>
      <c r="F64" s="88"/>
      <c r="G64" s="88"/>
      <c r="H64" s="88"/>
      <c r="I64" s="88"/>
      <c r="J64" s="88"/>
      <c r="K64" s="88"/>
      <c r="L64" s="86"/>
      <c r="M64" s="86"/>
    </row>
    <row r="65" spans="1:13" s="83" customFormat="1" ht="12.75">
      <c r="A65" s="85"/>
      <c r="B65" s="88"/>
      <c r="C65" s="88"/>
      <c r="D65" s="88"/>
      <c r="E65" s="88"/>
      <c r="F65" s="88"/>
      <c r="G65" s="88"/>
      <c r="H65" s="88"/>
      <c r="I65" s="88"/>
      <c r="J65" s="88"/>
      <c r="K65" s="88"/>
      <c r="L65" s="86"/>
      <c r="M65" s="86"/>
    </row>
    <row r="66" spans="1:13" s="83" customFormat="1" ht="12.75">
      <c r="A66" s="85"/>
      <c r="B66" s="88"/>
      <c r="C66" s="88"/>
      <c r="D66" s="88"/>
      <c r="E66" s="88"/>
      <c r="F66" s="88"/>
      <c r="G66" s="88"/>
      <c r="H66" s="88"/>
      <c r="I66" s="88"/>
      <c r="J66" s="88"/>
      <c r="K66" s="88"/>
      <c r="L66" s="86"/>
      <c r="M66" s="86"/>
    </row>
    <row r="67" spans="1:13" s="83" customFormat="1" ht="12.75">
      <c r="A67" s="85"/>
      <c r="B67" s="88"/>
      <c r="C67" s="88"/>
      <c r="D67" s="88"/>
      <c r="E67" s="88"/>
      <c r="F67" s="88"/>
      <c r="G67" s="88"/>
      <c r="H67" s="88"/>
      <c r="I67" s="88"/>
      <c r="J67" s="88"/>
      <c r="K67" s="88"/>
      <c r="L67" s="86"/>
      <c r="M67" s="86"/>
    </row>
    <row r="68" spans="1:13" s="83" customFormat="1" ht="12.75">
      <c r="A68" s="85"/>
      <c r="B68" s="88"/>
      <c r="C68" s="88"/>
      <c r="D68" s="88"/>
      <c r="E68" s="88"/>
      <c r="F68" s="88"/>
      <c r="G68" s="88"/>
      <c r="H68" s="88"/>
      <c r="I68" s="88"/>
      <c r="J68" s="88"/>
      <c r="K68" s="88"/>
      <c r="L68" s="86"/>
      <c r="M68" s="86"/>
    </row>
    <row r="69" spans="1:13" s="83" customFormat="1" ht="12.75">
      <c r="A69" s="85"/>
      <c r="B69" s="88"/>
      <c r="C69" s="88"/>
      <c r="D69" s="88"/>
      <c r="E69" s="88"/>
      <c r="F69" s="88"/>
      <c r="G69" s="88"/>
      <c r="H69" s="88"/>
      <c r="I69" s="88"/>
      <c r="J69" s="88"/>
      <c r="K69" s="88"/>
      <c r="L69" s="86"/>
      <c r="M69" s="86"/>
    </row>
    <row r="70" spans="1:13" s="83" customFormat="1" ht="12.75">
      <c r="A70" s="85"/>
      <c r="B70" s="88"/>
      <c r="C70" s="88"/>
      <c r="D70" s="88"/>
      <c r="E70" s="88"/>
      <c r="F70" s="88"/>
      <c r="G70" s="88"/>
      <c r="H70" s="88"/>
      <c r="I70" s="88"/>
      <c r="J70" s="88"/>
      <c r="K70" s="88"/>
      <c r="L70" s="86"/>
      <c r="M70" s="86"/>
    </row>
    <row r="71" spans="1:13" s="83" customFormat="1" ht="12.75">
      <c r="A71" s="85"/>
      <c r="B71" s="88"/>
      <c r="C71" s="88"/>
      <c r="D71" s="88"/>
      <c r="E71" s="88"/>
      <c r="F71" s="88"/>
      <c r="G71" s="88"/>
      <c r="H71" s="88"/>
      <c r="I71" s="88"/>
      <c r="J71" s="88"/>
      <c r="K71" s="88"/>
      <c r="L71" s="86"/>
      <c r="M71" s="86"/>
    </row>
    <row r="72" spans="1:13" s="83" customFormat="1" ht="12.75">
      <c r="A72" s="85"/>
      <c r="B72" s="88"/>
      <c r="C72" s="88"/>
      <c r="D72" s="88"/>
      <c r="E72" s="88"/>
      <c r="F72" s="88"/>
      <c r="G72" s="88"/>
      <c r="H72" s="88"/>
      <c r="I72" s="88"/>
      <c r="J72" s="88"/>
      <c r="K72" s="88"/>
      <c r="L72" s="86"/>
      <c r="M72" s="86"/>
    </row>
    <row r="73" spans="1:13" s="83" customFormat="1" ht="12.75">
      <c r="A73" s="85"/>
      <c r="B73" s="88"/>
      <c r="C73" s="88"/>
      <c r="D73" s="88"/>
      <c r="E73" s="88"/>
      <c r="F73" s="88"/>
      <c r="G73" s="88"/>
      <c r="H73" s="88"/>
      <c r="I73" s="88"/>
      <c r="J73" s="88"/>
      <c r="K73" s="88"/>
      <c r="L73" s="86"/>
      <c r="M73" s="86"/>
    </row>
    <row r="74" spans="1:13" s="83" customFormat="1" ht="12.75">
      <c r="A74" s="85"/>
      <c r="B74" s="88"/>
      <c r="C74" s="88"/>
      <c r="D74" s="88"/>
      <c r="E74" s="88"/>
      <c r="F74" s="88"/>
      <c r="G74" s="88"/>
      <c r="H74" s="88"/>
      <c r="I74" s="88"/>
      <c r="J74" s="88"/>
      <c r="K74" s="88"/>
      <c r="L74" s="86"/>
      <c r="M74" s="86"/>
    </row>
    <row r="75" spans="1:13" s="83" customFormat="1" ht="12.75">
      <c r="A75" s="85"/>
      <c r="B75" s="88"/>
      <c r="C75" s="88"/>
      <c r="D75" s="88"/>
      <c r="E75" s="88"/>
      <c r="F75" s="88"/>
      <c r="G75" s="88"/>
      <c r="H75" s="88"/>
      <c r="I75" s="88"/>
      <c r="J75" s="88"/>
      <c r="K75" s="88"/>
      <c r="L75" s="86"/>
      <c r="M75" s="86"/>
    </row>
    <row r="76" spans="1:13" s="83" customFormat="1" ht="12.75">
      <c r="A76" s="85"/>
      <c r="B76" s="88"/>
      <c r="C76" s="88"/>
      <c r="D76" s="88"/>
      <c r="E76" s="88"/>
      <c r="F76" s="88"/>
      <c r="G76" s="88"/>
      <c r="H76" s="88"/>
      <c r="I76" s="88"/>
      <c r="J76" s="88"/>
      <c r="K76" s="88"/>
      <c r="L76" s="86"/>
      <c r="M76" s="86"/>
    </row>
    <row r="77" spans="1:13" s="83" customFormat="1" ht="12.75">
      <c r="A77" s="85"/>
      <c r="B77" s="88"/>
      <c r="C77" s="88"/>
      <c r="D77" s="88"/>
      <c r="E77" s="88"/>
      <c r="F77" s="88"/>
      <c r="G77" s="88"/>
      <c r="H77" s="88"/>
      <c r="I77" s="88"/>
      <c r="J77" s="88"/>
      <c r="K77" s="88"/>
      <c r="L77" s="86"/>
      <c r="M77" s="86"/>
    </row>
    <row r="78" spans="1:13" s="83" customFormat="1" ht="12.75">
      <c r="A78" s="85"/>
      <c r="B78" s="88"/>
      <c r="C78" s="88"/>
      <c r="D78" s="88"/>
      <c r="E78" s="88"/>
      <c r="F78" s="88"/>
      <c r="G78" s="88"/>
      <c r="H78" s="88"/>
      <c r="I78" s="88"/>
      <c r="J78" s="88"/>
      <c r="K78" s="88"/>
      <c r="L78" s="86"/>
      <c r="M78" s="86"/>
    </row>
    <row r="79" spans="1:13" s="83" customFormat="1" ht="12.75">
      <c r="A79" s="85"/>
      <c r="B79" s="88"/>
      <c r="C79" s="88"/>
      <c r="D79" s="88"/>
      <c r="E79" s="88"/>
      <c r="F79" s="88"/>
      <c r="G79" s="88"/>
      <c r="H79" s="88"/>
      <c r="I79" s="88"/>
      <c r="J79" s="88"/>
      <c r="K79" s="88"/>
      <c r="L79" s="86"/>
      <c r="M79" s="86"/>
    </row>
    <row r="80" spans="1:13" s="83" customFormat="1" ht="12.75">
      <c r="A80" s="85"/>
      <c r="B80" s="88"/>
      <c r="C80" s="88"/>
      <c r="D80" s="88"/>
      <c r="E80" s="88"/>
      <c r="F80" s="88"/>
      <c r="G80" s="88"/>
      <c r="H80" s="88"/>
      <c r="I80" s="88"/>
      <c r="J80" s="88"/>
      <c r="K80" s="88"/>
      <c r="L80" s="86"/>
      <c r="M80" s="86"/>
    </row>
    <row r="81" spans="1:13" s="83" customFormat="1" ht="12.75">
      <c r="A81" s="85"/>
      <c r="B81" s="88"/>
      <c r="C81" s="88"/>
      <c r="D81" s="88"/>
      <c r="E81" s="88"/>
      <c r="F81" s="88"/>
      <c r="G81" s="88"/>
      <c r="H81" s="88"/>
      <c r="I81" s="88"/>
      <c r="J81" s="88"/>
      <c r="K81" s="88"/>
      <c r="L81" s="86"/>
      <c r="M81" s="86"/>
    </row>
    <row r="82" ht="12.75">
      <c r="B82" s="89"/>
    </row>
  </sheetData>
  <sheetProtection/>
  <mergeCells count="6">
    <mergeCell ref="L2:M2"/>
    <mergeCell ref="B2:C2"/>
    <mergeCell ref="D2:E2"/>
    <mergeCell ref="F2:G2"/>
    <mergeCell ref="H2:I2"/>
    <mergeCell ref="J2:K2"/>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8" r:id="rId3"/>
  <ignoredErrors>
    <ignoredError sqref="C48 E48 G48 I48 K48 C15 E15 G15 I15" evalError="1"/>
  </ignoredErrors>
  <legacyDrawing r:id="rId2"/>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Q38" sqref="Q38"/>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99"/>
    <pageSetUpPr fitToPage="1"/>
  </sheetPr>
  <dimension ref="A1:N58"/>
  <sheetViews>
    <sheetView tabSelected="1" workbookViewId="0" topLeftCell="A1">
      <selection activeCell="B3" sqref="B3"/>
    </sheetView>
  </sheetViews>
  <sheetFormatPr defaultColWidth="9.140625" defaultRowHeight="12.75"/>
  <cols>
    <col min="1" max="1" width="2.57421875" style="23" customWidth="1"/>
    <col min="2" max="2" width="43.57421875" style="23" customWidth="1"/>
    <col min="3" max="3" width="16.00390625" style="23" customWidth="1"/>
    <col min="4" max="8" width="10.57421875" style="23" customWidth="1"/>
    <col min="9" max="9" width="4.140625" style="23" customWidth="1"/>
    <col min="10" max="10" width="12.57421875" style="23" customWidth="1"/>
    <col min="11" max="11" width="4.57421875" style="23" customWidth="1"/>
    <col min="12" max="12" width="68.8515625" style="25" customWidth="1"/>
    <col min="13" max="13" width="9.140625" style="23" customWidth="1"/>
    <col min="14" max="14" width="80.421875" style="115" customWidth="1"/>
    <col min="15" max="16384" width="9.140625" style="23" customWidth="1"/>
  </cols>
  <sheetData>
    <row r="1" spans="1:14" s="1" customFormat="1" ht="23.25" customHeight="1" thickTop="1">
      <c r="A1" s="12" t="s">
        <v>27</v>
      </c>
      <c r="B1" s="56"/>
      <c r="C1" s="57"/>
      <c r="D1" s="57"/>
      <c r="E1" s="57"/>
      <c r="F1" s="57"/>
      <c r="G1" s="57"/>
      <c r="H1" s="57"/>
      <c r="I1" s="57"/>
      <c r="J1" s="58"/>
      <c r="L1" s="2" t="s">
        <v>227</v>
      </c>
      <c r="N1" s="115" t="s">
        <v>176</v>
      </c>
    </row>
    <row r="2" spans="1:14" s="1" customFormat="1" ht="23.25" customHeight="1">
      <c r="A2" s="297" t="s">
        <v>271</v>
      </c>
      <c r="B2" s="298"/>
      <c r="C2" s="299"/>
      <c r="D2" s="299"/>
      <c r="E2" s="299"/>
      <c r="F2" s="299"/>
      <c r="G2" s="299"/>
      <c r="H2" s="299"/>
      <c r="I2" s="299"/>
      <c r="J2" s="300"/>
      <c r="L2" s="2"/>
      <c r="N2" s="115"/>
    </row>
    <row r="3" spans="1:14" s="1" customFormat="1" ht="31.5">
      <c r="A3" s="3"/>
      <c r="B3" s="4"/>
      <c r="C3" s="5"/>
      <c r="D3" s="4" t="s">
        <v>226</v>
      </c>
      <c r="E3" s="5"/>
      <c r="F3" s="5"/>
      <c r="G3" s="5"/>
      <c r="H3" s="5"/>
      <c r="I3" s="5"/>
      <c r="J3" s="6"/>
      <c r="L3" s="301" t="s">
        <v>229</v>
      </c>
      <c r="N3" s="192"/>
    </row>
    <row r="4" spans="1:14" s="1" customFormat="1" ht="33.75" customHeight="1">
      <c r="A4" s="386" t="s">
        <v>272</v>
      </c>
      <c r="B4" s="387"/>
      <c r="C4" s="383">
        <f>'Flik 7 Bilaga indirekta kostn'!C6</f>
        <v>0</v>
      </c>
      <c r="D4" s="383"/>
      <c r="E4" s="383"/>
      <c r="F4" s="383"/>
      <c r="G4" s="383"/>
      <c r="H4" s="383"/>
      <c r="I4" s="5"/>
      <c r="J4" s="6"/>
      <c r="L4" s="2" t="s">
        <v>228</v>
      </c>
      <c r="N4" s="192"/>
    </row>
    <row r="5" spans="1:14" s="1" customFormat="1" ht="15.75">
      <c r="A5" s="7" t="s">
        <v>273</v>
      </c>
      <c r="B5" s="4"/>
      <c r="C5" s="383" t="str">
        <f>'Flik 9 Skol o Avd gemen_kostn'!A18</f>
        <v>Fyll i avdelningens namn (byt ut denna text)</v>
      </c>
      <c r="D5" s="383"/>
      <c r="E5" s="383"/>
      <c r="F5" s="383"/>
      <c r="G5" s="383"/>
      <c r="H5" s="383"/>
      <c r="I5" s="5"/>
      <c r="J5" s="6"/>
      <c r="L5" s="8" t="s">
        <v>230</v>
      </c>
      <c r="N5" s="192"/>
    </row>
    <row r="6" spans="1:14" s="1" customFormat="1" ht="15.75">
      <c r="A6" s="7" t="s">
        <v>274</v>
      </c>
      <c r="B6" s="4"/>
      <c r="C6" s="384"/>
      <c r="D6" s="384"/>
      <c r="E6" s="384"/>
      <c r="F6" s="384"/>
      <c r="G6" s="384"/>
      <c r="H6" s="384"/>
      <c r="I6" s="5"/>
      <c r="J6" s="6"/>
      <c r="L6" s="8" t="s">
        <v>231</v>
      </c>
      <c r="N6" s="192"/>
    </row>
    <row r="7" spans="1:14" s="1" customFormat="1" ht="16.5" thickBot="1">
      <c r="A7" s="9" t="s">
        <v>275</v>
      </c>
      <c r="B7" s="10"/>
      <c r="C7" s="385"/>
      <c r="D7" s="385"/>
      <c r="E7" s="385"/>
      <c r="F7" s="385"/>
      <c r="G7" s="385"/>
      <c r="H7" s="385"/>
      <c r="I7" s="11"/>
      <c r="J7" s="13"/>
      <c r="L7" s="8" t="s">
        <v>233</v>
      </c>
      <c r="N7" s="192"/>
    </row>
    <row r="8" spans="1:14" s="16" customFormat="1" ht="16.5" thickTop="1">
      <c r="A8" s="14"/>
      <c r="B8" s="4"/>
      <c r="C8" s="15"/>
      <c r="D8" s="15"/>
      <c r="E8" s="15"/>
      <c r="F8" s="15"/>
      <c r="G8" s="15"/>
      <c r="H8" s="15"/>
      <c r="I8" s="5"/>
      <c r="J8" s="5"/>
      <c r="L8" s="2"/>
      <c r="N8" s="193"/>
    </row>
    <row r="9" spans="1:14" s="21" customFormat="1" ht="18.75">
      <c r="A9" s="17" t="s">
        <v>220</v>
      </c>
      <c r="B9" s="18"/>
      <c r="C9" s="19"/>
      <c r="D9" s="20">
        <v>2024</v>
      </c>
      <c r="E9" s="20">
        <f>D9+1</f>
        <v>2025</v>
      </c>
      <c r="F9" s="20">
        <f>E9+1</f>
        <v>2026</v>
      </c>
      <c r="G9" s="20">
        <f>F9+1</f>
        <v>2027</v>
      </c>
      <c r="H9" s="20">
        <f>G9+1</f>
        <v>2028</v>
      </c>
      <c r="I9" s="19"/>
      <c r="J9" s="20" t="s">
        <v>9</v>
      </c>
      <c r="L9" s="2" t="s">
        <v>84</v>
      </c>
      <c r="N9" s="192"/>
    </row>
    <row r="10" spans="1:14" ht="15.75">
      <c r="A10" s="22" t="s">
        <v>255</v>
      </c>
      <c r="J10" s="24"/>
      <c r="L10" s="2" t="s">
        <v>232</v>
      </c>
      <c r="N10" s="192"/>
    </row>
    <row r="11" spans="2:14" ht="15.75">
      <c r="B11" s="23" t="s">
        <v>276</v>
      </c>
      <c r="C11" s="23" t="s">
        <v>206</v>
      </c>
      <c r="D11" s="26">
        <f>'Flik 3 Beräkning löner'!F80+'Flik 2 Beräkn dokt o stip'!E84+'Flik 2 Beräkn dokt o stip'!E102</f>
        <v>0</v>
      </c>
      <c r="E11" s="26">
        <f>'Flik 3 Beräkning löner'!G80+'Flik 2 Beräkn dokt o stip'!F84+'Flik 2 Beräkn dokt o stip'!F102</f>
        <v>0</v>
      </c>
      <c r="F11" s="26">
        <f>'Flik 3 Beräkning löner'!H80+'Flik 2 Beräkn dokt o stip'!G84+'Flik 2 Beräkn dokt o stip'!G102</f>
        <v>0</v>
      </c>
      <c r="G11" s="26">
        <f>'Flik 3 Beräkning löner'!I80+'Flik 2 Beräkn dokt o stip'!H84+'Flik 2 Beräkn dokt o stip'!H102</f>
        <v>0</v>
      </c>
      <c r="H11" s="26">
        <f>'Flik 3 Beräkning löner'!J80+'Flik 2 Beräkn dokt o stip'!I84+'Flik 2 Beräkn dokt o stip'!I102</f>
        <v>0</v>
      </c>
      <c r="I11" s="26"/>
      <c r="J11" s="27">
        <f aca="true" t="shared" si="0" ref="J11:J17">SUM(D11:H11)</f>
        <v>0</v>
      </c>
      <c r="N11" s="192"/>
    </row>
    <row r="12" spans="2:14" ht="15.75">
      <c r="B12" s="23" t="s">
        <v>261</v>
      </c>
      <c r="D12" s="26">
        <f>'Flik 4 Övriga direkta kostnader'!D15+'Flik 4 Övriga direkta kostnader'!D70</f>
        <v>0</v>
      </c>
      <c r="E12" s="26">
        <f>'Flik 4 Övriga direkta kostnader'!E15+'Flik 4 Övriga direkta kostnader'!E70</f>
        <v>0</v>
      </c>
      <c r="F12" s="26">
        <f>'Flik 4 Övriga direkta kostnader'!F15+'Flik 4 Övriga direkta kostnader'!F70</f>
        <v>0</v>
      </c>
      <c r="G12" s="26">
        <f>'Flik 4 Övriga direkta kostnader'!G15+'Flik 4 Övriga direkta kostnader'!G70</f>
        <v>0</v>
      </c>
      <c r="H12" s="26">
        <f>'Flik 4 Övriga direkta kostnader'!H15+'Flik 4 Övriga direkta kostnader'!H70</f>
        <v>0</v>
      </c>
      <c r="I12" s="26"/>
      <c r="J12" s="27">
        <f t="shared" si="0"/>
        <v>0</v>
      </c>
      <c r="N12" s="192"/>
    </row>
    <row r="13" spans="2:14" ht="15.75">
      <c r="B13" s="23" t="s">
        <v>217</v>
      </c>
      <c r="D13" s="26">
        <f>'Flik 4 Övriga direkta kostnader'!D24</f>
        <v>0</v>
      </c>
      <c r="E13" s="26">
        <f>'Flik 4 Övriga direkta kostnader'!E24</f>
        <v>0</v>
      </c>
      <c r="F13" s="26">
        <f>'Flik 4 Övriga direkta kostnader'!F24</f>
        <v>0</v>
      </c>
      <c r="G13" s="26">
        <f>'Flik 4 Övriga direkta kostnader'!G24</f>
        <v>0</v>
      </c>
      <c r="H13" s="26">
        <f>'Flik 4 Övriga direkta kostnader'!H24</f>
        <v>0</v>
      </c>
      <c r="I13" s="26"/>
      <c r="J13" s="27">
        <f t="shared" si="0"/>
        <v>0</v>
      </c>
      <c r="N13" s="192"/>
    </row>
    <row r="14" spans="2:14" ht="15.75">
      <c r="B14" s="23" t="s">
        <v>219</v>
      </c>
      <c r="D14" s="26">
        <f>'Flik 4 Övriga direkta kostnader'!D33</f>
        <v>0</v>
      </c>
      <c r="E14" s="26">
        <f>'Flik 4 Övriga direkta kostnader'!E33</f>
        <v>0</v>
      </c>
      <c r="F14" s="26">
        <f>'Flik 4 Övriga direkta kostnader'!F33</f>
        <v>0</v>
      </c>
      <c r="G14" s="26">
        <f>'Flik 4 Övriga direkta kostnader'!G33</f>
        <v>0</v>
      </c>
      <c r="H14" s="26">
        <f>'Flik 4 Övriga direkta kostnader'!H33</f>
        <v>0</v>
      </c>
      <c r="I14" s="26"/>
      <c r="J14" s="27">
        <f t="shared" si="0"/>
        <v>0</v>
      </c>
      <c r="N14" s="192"/>
    </row>
    <row r="15" spans="2:14" ht="15.75">
      <c r="B15" s="23" t="s">
        <v>277</v>
      </c>
      <c r="D15" s="26">
        <f>'Flik 4 Övriga direkta kostnader'!D42</f>
        <v>0</v>
      </c>
      <c r="E15" s="26">
        <f>'Flik 4 Övriga direkta kostnader'!E42</f>
        <v>0</v>
      </c>
      <c r="F15" s="26">
        <f>'Flik 4 Övriga direkta kostnader'!F42</f>
        <v>0</v>
      </c>
      <c r="G15" s="26">
        <f>'Flik 4 Övriga direkta kostnader'!G42</f>
        <v>0</v>
      </c>
      <c r="H15" s="26">
        <f>'Flik 4 Övriga direkta kostnader'!H42</f>
        <v>0</v>
      </c>
      <c r="I15" s="26"/>
      <c r="J15" s="27">
        <f t="shared" si="0"/>
        <v>0</v>
      </c>
      <c r="N15" s="192"/>
    </row>
    <row r="16" spans="2:14" s="117" customFormat="1" ht="15.75">
      <c r="B16" s="117" t="s">
        <v>278</v>
      </c>
      <c r="C16" s="294" t="s">
        <v>205</v>
      </c>
      <c r="D16" s="144">
        <f>'Flik 4 Övriga direkta kostnader'!D51</f>
        <v>0</v>
      </c>
      <c r="E16" s="144">
        <f>'Flik 4 Övriga direkta kostnader'!E51</f>
        <v>0</v>
      </c>
      <c r="F16" s="144">
        <f>'Flik 4 Övriga direkta kostnader'!F51</f>
        <v>0</v>
      </c>
      <c r="G16" s="144">
        <f>'Flik 4 Övriga direkta kostnader'!G51</f>
        <v>0</v>
      </c>
      <c r="H16" s="144">
        <f>'Flik 4 Övriga direkta kostnader'!H51</f>
        <v>0</v>
      </c>
      <c r="I16" s="144"/>
      <c r="J16" s="142">
        <f t="shared" si="0"/>
        <v>0</v>
      </c>
      <c r="L16" s="295"/>
      <c r="N16" s="296"/>
    </row>
    <row r="17" spans="2:14" ht="15.75">
      <c r="B17" s="23" t="s">
        <v>218</v>
      </c>
      <c r="D17" s="26">
        <f>'Flik 4 Övriga direkta kostnader'!D61</f>
        <v>0</v>
      </c>
      <c r="E17" s="26">
        <f>'Flik 4 Övriga direkta kostnader'!E61</f>
        <v>0</v>
      </c>
      <c r="F17" s="26">
        <f>'Flik 4 Övriga direkta kostnader'!F61</f>
        <v>0</v>
      </c>
      <c r="G17" s="26">
        <f>'Flik 4 Övriga direkta kostnader'!G61</f>
        <v>0</v>
      </c>
      <c r="H17" s="26">
        <f>'Flik 4 Övriga direkta kostnader'!H61</f>
        <v>0</v>
      </c>
      <c r="I17" s="26"/>
      <c r="J17" s="27">
        <f t="shared" si="0"/>
        <v>0</v>
      </c>
      <c r="N17" s="192"/>
    </row>
    <row r="18" spans="1:14" ht="15.75">
      <c r="A18" s="22" t="s">
        <v>221</v>
      </c>
      <c r="D18" s="27">
        <f>SUM(D11:D17)</f>
        <v>0</v>
      </c>
      <c r="E18" s="27">
        <f>SUM(E11:E17)</f>
        <v>0</v>
      </c>
      <c r="F18" s="27">
        <f>SUM(F11:F17)</f>
        <v>0</v>
      </c>
      <c r="G18" s="27">
        <f>SUM(G11:G17)</f>
        <v>0</v>
      </c>
      <c r="H18" s="27">
        <f>SUM(H11:H17)</f>
        <v>0</v>
      </c>
      <c r="I18" s="26"/>
      <c r="J18" s="27">
        <f>SUM(J11:J17)</f>
        <v>0</v>
      </c>
      <c r="N18" s="192"/>
    </row>
    <row r="19" spans="4:14" ht="15.75">
      <c r="D19" s="26"/>
      <c r="E19" s="26"/>
      <c r="F19" s="26"/>
      <c r="G19" s="26"/>
      <c r="H19" s="26"/>
      <c r="I19" s="26"/>
      <c r="J19" s="27"/>
      <c r="N19" s="192"/>
    </row>
    <row r="20" spans="1:14" ht="15.75">
      <c r="A20" s="22" t="s">
        <v>222</v>
      </c>
      <c r="D20" s="26"/>
      <c r="E20" s="26"/>
      <c r="F20" s="26"/>
      <c r="G20" s="26"/>
      <c r="H20" s="26"/>
      <c r="I20" s="26"/>
      <c r="J20" s="27"/>
      <c r="N20" s="192"/>
    </row>
    <row r="21" spans="1:14" ht="15.75">
      <c r="A21" s="28"/>
      <c r="B21" s="23" t="s">
        <v>256</v>
      </c>
      <c r="C21" s="29"/>
      <c r="D21" s="26">
        <f>'Flik 5 Spec. indirekta kostn'!D14</f>
        <v>0</v>
      </c>
      <c r="E21" s="26">
        <f>'Flik 5 Spec. indirekta kostn'!E14</f>
        <v>0</v>
      </c>
      <c r="F21" s="26">
        <f>'Flik 5 Spec. indirekta kostn'!F14</f>
        <v>0</v>
      </c>
      <c r="G21" s="26">
        <f>'Flik 5 Spec. indirekta kostn'!G14</f>
        <v>0</v>
      </c>
      <c r="H21" s="26">
        <f>'Flik 5 Spec. indirekta kostn'!H14</f>
        <v>0</v>
      </c>
      <c r="I21" s="26"/>
      <c r="J21" s="27">
        <f>SUM(D21:H21)</f>
        <v>0</v>
      </c>
      <c r="N21" s="192"/>
    </row>
    <row r="22" spans="1:14" ht="15.75">
      <c r="A22" s="28"/>
      <c r="B22" s="23" t="s">
        <v>257</v>
      </c>
      <c r="C22" s="29"/>
      <c r="D22" s="26">
        <f>'Flik 5 Spec. indirekta kostn'!D22</f>
        <v>0</v>
      </c>
      <c r="E22" s="26">
        <f>'Flik 5 Spec. indirekta kostn'!E22</f>
        <v>0</v>
      </c>
      <c r="F22" s="26">
        <f>'Flik 5 Spec. indirekta kostn'!F22</f>
        <v>0</v>
      </c>
      <c r="G22" s="26">
        <f>'Flik 5 Spec. indirekta kostn'!G22</f>
        <v>0</v>
      </c>
      <c r="H22" s="26">
        <f>'Flik 5 Spec. indirekta kostn'!H22</f>
        <v>0</v>
      </c>
      <c r="I22" s="26"/>
      <c r="J22" s="27">
        <f>SUM(D22:H22)</f>
        <v>0</v>
      </c>
      <c r="N22" s="192"/>
    </row>
    <row r="23" spans="1:14" ht="15.75">
      <c r="A23" s="28"/>
      <c r="B23" s="23" t="s">
        <v>262</v>
      </c>
      <c r="C23" s="29"/>
      <c r="D23" s="26">
        <f>'Flik 5 Spec. indirekta kostn'!D30</f>
        <v>0</v>
      </c>
      <c r="E23" s="26">
        <f>'Flik 5 Spec. indirekta kostn'!E30</f>
        <v>0</v>
      </c>
      <c r="F23" s="26">
        <f>'Flik 5 Spec. indirekta kostn'!F30</f>
        <v>0</v>
      </c>
      <c r="G23" s="26">
        <f>'Flik 5 Spec. indirekta kostn'!G30</f>
        <v>0</v>
      </c>
      <c r="H23" s="26">
        <f>'Flik 5 Spec. indirekta kostn'!H30</f>
        <v>0</v>
      </c>
      <c r="I23" s="26"/>
      <c r="J23" s="27">
        <f>SUM(D23:H23)</f>
        <v>0</v>
      </c>
      <c r="N23" s="192"/>
    </row>
    <row r="24" spans="1:14" ht="15.75">
      <c r="A24" s="22" t="s">
        <v>223</v>
      </c>
      <c r="D24" s="27">
        <f>SUM(D21:D23)</f>
        <v>0</v>
      </c>
      <c r="E24" s="27">
        <f aca="true" t="shared" si="1" ref="E24:J24">SUM(E21:E23)</f>
        <v>0</v>
      </c>
      <c r="F24" s="27">
        <f t="shared" si="1"/>
        <v>0</v>
      </c>
      <c r="G24" s="27">
        <f t="shared" si="1"/>
        <v>0</v>
      </c>
      <c r="H24" s="27">
        <f t="shared" si="1"/>
        <v>0</v>
      </c>
      <c r="I24" s="26"/>
      <c r="J24" s="27">
        <f t="shared" si="1"/>
        <v>0</v>
      </c>
      <c r="N24" s="192"/>
    </row>
    <row r="25" spans="1:14" ht="15.75">
      <c r="A25" s="30" t="s">
        <v>224</v>
      </c>
      <c r="B25" s="30"/>
      <c r="C25" s="31"/>
      <c r="D25" s="32">
        <f>D18+D24</f>
        <v>0</v>
      </c>
      <c r="E25" s="32">
        <f>E18+E24</f>
        <v>0</v>
      </c>
      <c r="F25" s="32">
        <f>F18+F24</f>
        <v>0</v>
      </c>
      <c r="G25" s="32">
        <f>G18+G24</f>
        <v>0</v>
      </c>
      <c r="H25" s="32">
        <f>H18+H24</f>
        <v>0</v>
      </c>
      <c r="I25" s="33"/>
      <c r="J25" s="32">
        <f>J18+J24</f>
        <v>0</v>
      </c>
      <c r="N25" s="192"/>
    </row>
    <row r="26" spans="2:14" ht="15.75">
      <c r="B26" s="34" t="s">
        <v>225</v>
      </c>
      <c r="D26" s="26">
        <f>+D14+D17</f>
        <v>0</v>
      </c>
      <c r="E26" s="26">
        <f>+E14+E17</f>
        <v>0</v>
      </c>
      <c r="F26" s="26">
        <f>+F14+F17</f>
        <v>0</v>
      </c>
      <c r="G26" s="26">
        <f>+G14+G17</f>
        <v>0</v>
      </c>
      <c r="H26" s="26">
        <f>+H14+H17</f>
        <v>0</v>
      </c>
      <c r="J26" s="27">
        <f>SUM(D26:H26)</f>
        <v>0</v>
      </c>
      <c r="N26" s="192"/>
    </row>
    <row r="27" spans="2:14" ht="15.75">
      <c r="B27" s="28"/>
      <c r="J27" s="24"/>
      <c r="N27" s="192"/>
    </row>
    <row r="28" spans="1:14" ht="15.75">
      <c r="A28" s="35"/>
      <c r="B28" s="36"/>
      <c r="C28" s="36"/>
      <c r="D28" s="37"/>
      <c r="E28" s="37"/>
      <c r="F28" s="37"/>
      <c r="G28" s="37"/>
      <c r="H28" s="37"/>
      <c r="I28" s="38"/>
      <c r="J28" s="37"/>
      <c r="N28" s="192"/>
    </row>
    <row r="29" spans="10:14" ht="15.75">
      <c r="J29" s="24"/>
      <c r="N29" s="192"/>
    </row>
    <row r="30" spans="1:14" s="21" customFormat="1" ht="18.75">
      <c r="A30" s="17" t="s">
        <v>242</v>
      </c>
      <c r="B30" s="18"/>
      <c r="C30" s="19"/>
      <c r="D30" s="39"/>
      <c r="E30" s="39"/>
      <c r="F30" s="39"/>
      <c r="G30" s="39"/>
      <c r="H30" s="39"/>
      <c r="I30" s="19"/>
      <c r="J30" s="302" t="s">
        <v>9</v>
      </c>
      <c r="L30" s="40"/>
      <c r="N30" s="192"/>
    </row>
    <row r="31" spans="2:14" ht="15.75">
      <c r="B31" s="47" t="s">
        <v>42</v>
      </c>
      <c r="D31" s="46"/>
      <c r="E31" s="46"/>
      <c r="F31" s="46"/>
      <c r="G31" s="46"/>
      <c r="H31" s="46"/>
      <c r="I31" s="26"/>
      <c r="J31" s="26">
        <f>SUM(D31:H31)</f>
        <v>0</v>
      </c>
      <c r="N31" s="192"/>
    </row>
    <row r="32" spans="2:14" ht="15.75">
      <c r="B32" s="47" t="s">
        <v>234</v>
      </c>
      <c r="D32" s="46"/>
      <c r="E32" s="46"/>
      <c r="F32" s="46"/>
      <c r="G32" s="46"/>
      <c r="H32" s="46"/>
      <c r="I32" s="26"/>
      <c r="J32" s="26">
        <f aca="true" t="shared" si="2" ref="J32:J38">SUM(D32:H32)</f>
        <v>0</v>
      </c>
      <c r="N32" s="192"/>
    </row>
    <row r="33" spans="2:14" ht="15.75">
      <c r="B33" s="47" t="s">
        <v>235</v>
      </c>
      <c r="D33" s="46"/>
      <c r="E33" s="46"/>
      <c r="F33" s="46"/>
      <c r="G33" s="46"/>
      <c r="H33" s="46"/>
      <c r="I33" s="26"/>
      <c r="J33" s="26">
        <f t="shared" si="2"/>
        <v>0</v>
      </c>
      <c r="N33" s="192"/>
    </row>
    <row r="34" spans="2:14" ht="15.75">
      <c r="B34" s="47" t="s">
        <v>236</v>
      </c>
      <c r="D34" s="46"/>
      <c r="E34" s="46"/>
      <c r="F34" s="46"/>
      <c r="G34" s="46"/>
      <c r="H34" s="46"/>
      <c r="I34" s="26"/>
      <c r="J34" s="26">
        <f t="shared" si="2"/>
        <v>0</v>
      </c>
      <c r="N34" s="192"/>
    </row>
    <row r="35" spans="2:14" ht="15.75">
      <c r="B35" s="47" t="s">
        <v>237</v>
      </c>
      <c r="D35" s="46"/>
      <c r="E35" s="46"/>
      <c r="F35" s="46"/>
      <c r="G35" s="46"/>
      <c r="H35" s="46"/>
      <c r="I35" s="26"/>
      <c r="J35" s="26">
        <f t="shared" si="2"/>
        <v>0</v>
      </c>
      <c r="N35" s="192"/>
    </row>
    <row r="36" spans="2:14" ht="15.75">
      <c r="B36" s="47" t="s">
        <v>238</v>
      </c>
      <c r="D36" s="46"/>
      <c r="E36" s="46"/>
      <c r="F36" s="46"/>
      <c r="G36" s="46"/>
      <c r="H36" s="46"/>
      <c r="I36" s="26"/>
      <c r="J36" s="26">
        <f t="shared" si="2"/>
        <v>0</v>
      </c>
      <c r="N36" s="192"/>
    </row>
    <row r="37" spans="2:14" ht="12" customHeight="1">
      <c r="B37" s="47" t="s">
        <v>239</v>
      </c>
      <c r="D37" s="46"/>
      <c r="E37" s="46"/>
      <c r="F37" s="46"/>
      <c r="G37" s="46"/>
      <c r="H37" s="46"/>
      <c r="I37" s="26"/>
      <c r="J37" s="26">
        <f t="shared" si="2"/>
        <v>0</v>
      </c>
      <c r="N37" s="192"/>
    </row>
    <row r="38" spans="1:14" ht="15.75">
      <c r="A38" s="41"/>
      <c r="B38" s="47" t="s">
        <v>240</v>
      </c>
      <c r="D38" s="46"/>
      <c r="E38" s="46"/>
      <c r="F38" s="46"/>
      <c r="G38" s="46"/>
      <c r="H38" s="46"/>
      <c r="I38" s="26"/>
      <c r="J38" s="26">
        <f t="shared" si="2"/>
        <v>0</v>
      </c>
      <c r="N38" s="192"/>
    </row>
    <row r="39" spans="4:14" ht="15.75">
      <c r="D39" s="26"/>
      <c r="E39" s="26"/>
      <c r="F39" s="26"/>
      <c r="G39" s="26"/>
      <c r="H39" s="26"/>
      <c r="I39" s="26"/>
      <c r="J39" s="27"/>
      <c r="N39" s="192"/>
    </row>
    <row r="40" spans="1:14" ht="16.5" thickBot="1">
      <c r="A40" s="42" t="s">
        <v>241</v>
      </c>
      <c r="B40" s="42"/>
      <c r="C40" s="43"/>
      <c r="D40" s="44">
        <f>SUM(D31:D39)</f>
        <v>0</v>
      </c>
      <c r="E40" s="44">
        <f aca="true" t="shared" si="3" ref="E40:J40">SUM(E31:E39)</f>
        <v>0</v>
      </c>
      <c r="F40" s="44">
        <f t="shared" si="3"/>
        <v>0</v>
      </c>
      <c r="G40" s="44">
        <f t="shared" si="3"/>
        <v>0</v>
      </c>
      <c r="H40" s="44">
        <f t="shared" si="3"/>
        <v>0</v>
      </c>
      <c r="I40" s="44"/>
      <c r="J40" s="44">
        <f t="shared" si="3"/>
        <v>0</v>
      </c>
      <c r="N40" s="192"/>
    </row>
    <row r="41" ht="16.5" thickTop="1">
      <c r="N41" s="192"/>
    </row>
    <row r="42" spans="1:14" ht="16.5" thickBot="1">
      <c r="A42" s="42" t="s">
        <v>243</v>
      </c>
      <c r="B42" s="42"/>
      <c r="C42" s="43"/>
      <c r="D42" s="44">
        <f>D40-D25</f>
        <v>0</v>
      </c>
      <c r="E42" s="44">
        <f aca="true" t="shared" si="4" ref="E42:J42">E40-E25</f>
        <v>0</v>
      </c>
      <c r="F42" s="44">
        <f t="shared" si="4"/>
        <v>0</v>
      </c>
      <c r="G42" s="44">
        <f t="shared" si="4"/>
        <v>0</v>
      </c>
      <c r="H42" s="44">
        <f t="shared" si="4"/>
        <v>0</v>
      </c>
      <c r="I42" s="44"/>
      <c r="J42" s="44">
        <f t="shared" si="4"/>
        <v>0</v>
      </c>
      <c r="N42" s="192"/>
    </row>
    <row r="43" ht="16.5" thickTop="1">
      <c r="N43" s="192"/>
    </row>
    <row r="44" ht="15.75">
      <c r="N44" s="192"/>
    </row>
    <row r="45" spans="1:14" ht="16.5">
      <c r="A45" s="52" t="s">
        <v>245</v>
      </c>
      <c r="F45" s="52" t="s">
        <v>279</v>
      </c>
      <c r="N45" s="192"/>
    </row>
    <row r="46" spans="1:14" ht="15.75">
      <c r="A46" s="49" t="s">
        <v>43</v>
      </c>
      <c r="B46" s="49"/>
      <c r="C46" s="49"/>
      <c r="F46" s="49" t="s">
        <v>43</v>
      </c>
      <c r="G46" s="49"/>
      <c r="H46" s="49"/>
      <c r="N46" s="192"/>
    </row>
    <row r="47" spans="3:14" ht="15.75">
      <c r="C47" s="36"/>
      <c r="H47" s="36"/>
      <c r="N47" s="192"/>
    </row>
    <row r="48" spans="3:14" ht="15.75">
      <c r="C48" s="36"/>
      <c r="H48" s="36"/>
      <c r="N48" s="192"/>
    </row>
    <row r="49" spans="1:14" ht="15.75">
      <c r="A49" s="45"/>
      <c r="B49" s="45"/>
      <c r="C49" s="45"/>
      <c r="F49" s="45"/>
      <c r="G49" s="45"/>
      <c r="H49" s="45"/>
      <c r="N49" s="192"/>
    </row>
    <row r="50" spans="1:14" ht="15.75">
      <c r="A50" s="47" t="s">
        <v>244</v>
      </c>
      <c r="B50" s="49"/>
      <c r="F50" s="47" t="s">
        <v>244</v>
      </c>
      <c r="G50" s="49"/>
      <c r="H50" s="49"/>
      <c r="N50" s="192"/>
    </row>
    <row r="51" ht="15.75">
      <c r="N51" s="192"/>
    </row>
    <row r="52" ht="15.75">
      <c r="N52" s="192"/>
    </row>
    <row r="53" spans="1:14" s="28" customFormat="1" ht="33.75" customHeight="1">
      <c r="A53" s="388" t="s">
        <v>246</v>
      </c>
      <c r="B53" s="388"/>
      <c r="C53" s="388"/>
      <c r="F53" s="388" t="s">
        <v>247</v>
      </c>
      <c r="G53" s="388"/>
      <c r="H53" s="388"/>
      <c r="I53" s="388"/>
      <c r="J53" s="388"/>
      <c r="K53" s="388"/>
      <c r="L53" s="303"/>
      <c r="N53" s="304"/>
    </row>
    <row r="54" spans="1:14" ht="15.75">
      <c r="A54" s="305" t="s">
        <v>43</v>
      </c>
      <c r="B54" s="49"/>
      <c r="C54" s="49"/>
      <c r="F54" s="49" t="s">
        <v>43</v>
      </c>
      <c r="G54" s="49"/>
      <c r="H54" s="49"/>
      <c r="N54" s="192"/>
    </row>
    <row r="55" spans="3:14" ht="15.75">
      <c r="C55" s="36"/>
      <c r="N55" s="192"/>
    </row>
    <row r="56" spans="3:14" ht="15.75">
      <c r="C56" s="36"/>
      <c r="N56" s="192"/>
    </row>
    <row r="57" spans="1:14" ht="15.75">
      <c r="A57" s="45"/>
      <c r="B57" s="45"/>
      <c r="C57" s="45"/>
      <c r="F57" s="45"/>
      <c r="G57" s="45"/>
      <c r="H57" s="45"/>
      <c r="N57" s="192"/>
    </row>
    <row r="58" spans="1:14" ht="15.75">
      <c r="A58" s="47" t="s">
        <v>244</v>
      </c>
      <c r="B58" s="49"/>
      <c r="F58" s="47" t="s">
        <v>244</v>
      </c>
      <c r="G58" s="49"/>
      <c r="H58" s="49"/>
      <c r="N58" s="192"/>
    </row>
  </sheetData>
  <sheetProtection password="C21E" sheet="1"/>
  <mergeCells count="7">
    <mergeCell ref="C4:H4"/>
    <mergeCell ref="C5:H5"/>
    <mergeCell ref="C6:H6"/>
    <mergeCell ref="C7:H7"/>
    <mergeCell ref="A4:B4"/>
    <mergeCell ref="A53:C53"/>
    <mergeCell ref="F53:K53"/>
  </mergeCells>
  <printOptions/>
  <pageMargins left="0.75" right="0.75" top="1" bottom="1" header="0.5" footer="0.5"/>
  <pageSetup fitToHeight="1" fitToWidth="1" horizontalDpi="600" verticalDpi="600" orientation="portrait" paperSize="9" scale="66" r:id="rId3"/>
  <headerFooter alignWithMargins="0">
    <oddHeader>&amp;CPage &amp;P of &amp;N</oddHeader>
    <oddFooter>&amp;L&amp;F</oddFooter>
  </headerFooter>
  <legacyDrawing r:id="rId2"/>
</worksheet>
</file>

<file path=xl/worksheets/sheet3.xml><?xml version="1.0" encoding="utf-8"?>
<worksheet xmlns="http://schemas.openxmlformats.org/spreadsheetml/2006/main" xmlns:r="http://schemas.openxmlformats.org/officeDocument/2006/relationships">
  <sheetPr>
    <tabColor indexed="43"/>
    <pageSetUpPr fitToPage="1"/>
  </sheetPr>
  <dimension ref="A1:O102"/>
  <sheetViews>
    <sheetView zoomScalePageLayoutView="0" workbookViewId="0" topLeftCell="A1">
      <pane ySplit="6" topLeftCell="A25" activePane="bottomLeft" state="frozen"/>
      <selection pane="topLeft" activeCell="A1" sqref="A1"/>
      <selection pane="bottomLeft" activeCell="M18" sqref="M18"/>
    </sheetView>
  </sheetViews>
  <sheetFormatPr defaultColWidth="9.140625" defaultRowHeight="12.75"/>
  <cols>
    <col min="1" max="1" width="2.57421875" style="23" customWidth="1"/>
    <col min="2" max="2" width="22.421875" style="23" customWidth="1"/>
    <col min="3" max="3" width="21.421875" style="23" customWidth="1"/>
    <col min="4" max="4" width="10.421875" style="23" hidden="1" customWidth="1"/>
    <col min="5" max="9" width="10.57421875" style="23" customWidth="1"/>
    <col min="10" max="10" width="4.140625" style="23" customWidth="1"/>
    <col min="11" max="11" width="10.8515625" style="131" customWidth="1"/>
    <col min="12" max="12" width="11.00390625" style="23" bestFit="1" customWidth="1"/>
    <col min="13" max="13" width="3.57421875" style="23" customWidth="1"/>
    <col min="14" max="14" width="54.57421875" style="23" customWidth="1"/>
    <col min="15" max="15" width="70.8515625" style="115" customWidth="1"/>
    <col min="16" max="16384" width="9.140625" style="23" customWidth="1"/>
  </cols>
  <sheetData>
    <row r="1" spans="1:15" s="1" customFormat="1" ht="19.5" thickTop="1">
      <c r="A1" s="12" t="s">
        <v>66</v>
      </c>
      <c r="B1" s="97"/>
      <c r="C1" s="98"/>
      <c r="D1" s="98"/>
      <c r="E1" s="99"/>
      <c r="F1" s="99"/>
      <c r="G1" s="99"/>
      <c r="H1" s="99"/>
      <c r="I1" s="99"/>
      <c r="J1" s="57"/>
      <c r="K1" s="99"/>
      <c r="L1" s="100"/>
      <c r="O1" s="115" t="s">
        <v>176</v>
      </c>
    </row>
    <row r="2" spans="1:15" s="1" customFormat="1" ht="15.75">
      <c r="A2" s="3" t="s">
        <v>175</v>
      </c>
      <c r="B2" s="4"/>
      <c r="C2" s="4"/>
      <c r="D2" s="4"/>
      <c r="E2" s="5"/>
      <c r="F2" s="5"/>
      <c r="G2" s="5"/>
      <c r="H2" s="5"/>
      <c r="I2" s="5"/>
      <c r="J2" s="5"/>
      <c r="K2" s="101"/>
      <c r="L2" s="102"/>
      <c r="O2" s="192"/>
    </row>
    <row r="3" spans="1:15" s="1" customFormat="1" ht="15.75">
      <c r="A3" s="7" t="s">
        <v>7</v>
      </c>
      <c r="B3" s="4"/>
      <c r="C3" s="103">
        <f>'Flik 1 Sammanställning Summary'!C6:H6</f>
        <v>0</v>
      </c>
      <c r="D3" s="103"/>
      <c r="E3" s="103"/>
      <c r="F3" s="104"/>
      <c r="G3" s="104"/>
      <c r="H3" s="5"/>
      <c r="I3" s="5"/>
      <c r="J3" s="5"/>
      <c r="K3" s="101"/>
      <c r="L3" s="102"/>
      <c r="O3" s="192"/>
    </row>
    <row r="4" spans="1:15" s="1" customFormat="1" ht="16.5" thickBot="1">
      <c r="A4" s="9" t="s">
        <v>8</v>
      </c>
      <c r="B4" s="10"/>
      <c r="C4" s="105">
        <f>'Flik 1 Sammanställning Summary'!C7:H7</f>
        <v>0</v>
      </c>
      <c r="D4" s="106"/>
      <c r="E4" s="107"/>
      <c r="F4" s="107"/>
      <c r="G4" s="107"/>
      <c r="H4" s="11"/>
      <c r="I4" s="11"/>
      <c r="J4" s="11"/>
      <c r="K4" s="108"/>
      <c r="L4" s="109"/>
      <c r="N4" s="2" t="s">
        <v>188</v>
      </c>
      <c r="O4" s="192"/>
    </row>
    <row r="5" spans="1:15" s="1" customFormat="1" ht="16.5" thickTop="1">
      <c r="A5" s="14"/>
      <c r="B5" s="4"/>
      <c r="C5" s="103"/>
      <c r="D5" s="110"/>
      <c r="E5" s="104"/>
      <c r="F5" s="104"/>
      <c r="G5" s="104"/>
      <c r="H5" s="5"/>
      <c r="I5" s="5"/>
      <c r="J5" s="5"/>
      <c r="K5" s="101"/>
      <c r="L5" s="111"/>
      <c r="N5" s="2" t="s">
        <v>88</v>
      </c>
      <c r="O5" s="192"/>
    </row>
    <row r="6" spans="1:15" s="115" customFormat="1" ht="19.5" customHeight="1">
      <c r="A6" s="112" t="s">
        <v>80</v>
      </c>
      <c r="B6" s="113"/>
      <c r="C6" s="113"/>
      <c r="D6" s="112" t="s">
        <v>267</v>
      </c>
      <c r="E6" s="112">
        <f>'Flik 1 Sammanställning Summary'!D9</f>
        <v>2024</v>
      </c>
      <c r="F6" s="112">
        <f>'Flik 1 Sammanställning Summary'!E9</f>
        <v>2025</v>
      </c>
      <c r="G6" s="112">
        <f>'Flik 1 Sammanställning Summary'!F9</f>
        <v>2026</v>
      </c>
      <c r="H6" s="112">
        <f>'Flik 1 Sammanställning Summary'!G9</f>
        <v>2027</v>
      </c>
      <c r="I6" s="112">
        <f>'Flik 1 Sammanställning Summary'!H9</f>
        <v>2028</v>
      </c>
      <c r="J6" s="113"/>
      <c r="K6" s="114" t="s">
        <v>9</v>
      </c>
      <c r="L6" s="114" t="s">
        <v>63</v>
      </c>
      <c r="N6" s="2" t="s">
        <v>85</v>
      </c>
      <c r="O6" s="192"/>
    </row>
    <row r="7" spans="2:15" ht="15.75">
      <c r="B7" s="116" t="s">
        <v>46</v>
      </c>
      <c r="C7" s="117"/>
      <c r="D7" s="117"/>
      <c r="E7" s="117"/>
      <c r="F7" s="117"/>
      <c r="G7" s="117"/>
      <c r="H7" s="117"/>
      <c r="I7" s="117"/>
      <c r="J7" s="117"/>
      <c r="K7" s="118"/>
      <c r="O7" s="192"/>
    </row>
    <row r="8" spans="2:15" ht="15.75">
      <c r="B8" s="117" t="s">
        <v>6</v>
      </c>
      <c r="C8" s="117"/>
      <c r="D8" s="117"/>
      <c r="E8" s="119">
        <v>0.57</v>
      </c>
      <c r="F8" s="119">
        <f aca="true" t="shared" si="0" ref="F8:I9">E8</f>
        <v>0.57</v>
      </c>
      <c r="G8" s="119">
        <f t="shared" si="0"/>
        <v>0.57</v>
      </c>
      <c r="H8" s="119">
        <f t="shared" si="0"/>
        <v>0.57</v>
      </c>
      <c r="I8" s="119">
        <f t="shared" si="0"/>
        <v>0.57</v>
      </c>
      <c r="J8" s="117"/>
      <c r="K8" s="118"/>
      <c r="O8" s="192"/>
    </row>
    <row r="9" spans="2:15" ht="15.75">
      <c r="B9" s="117" t="s">
        <v>44</v>
      </c>
      <c r="C9" s="117"/>
      <c r="D9" s="117"/>
      <c r="E9" s="119">
        <v>0.021</v>
      </c>
      <c r="F9" s="119">
        <f t="shared" si="0"/>
        <v>0.021</v>
      </c>
      <c r="G9" s="119">
        <f t="shared" si="0"/>
        <v>0.021</v>
      </c>
      <c r="H9" s="119">
        <f t="shared" si="0"/>
        <v>0.021</v>
      </c>
      <c r="I9" s="119">
        <f t="shared" si="0"/>
        <v>0.021</v>
      </c>
      <c r="J9" s="117"/>
      <c r="K9" s="118"/>
      <c r="O9" s="192"/>
    </row>
    <row r="10" spans="2:15" ht="15.75">
      <c r="B10" s="117" t="s">
        <v>45</v>
      </c>
      <c r="C10" s="117"/>
      <c r="D10" s="117"/>
      <c r="E10" s="312">
        <v>0</v>
      </c>
      <c r="F10" s="312">
        <v>0</v>
      </c>
      <c r="G10" s="312">
        <v>0</v>
      </c>
      <c r="H10" s="312">
        <v>0</v>
      </c>
      <c r="I10" s="312">
        <v>0</v>
      </c>
      <c r="J10" s="117"/>
      <c r="K10" s="118"/>
      <c r="O10" s="192"/>
    </row>
    <row r="11" spans="1:15" ht="15.75">
      <c r="A11" s="117"/>
      <c r="B11" s="117"/>
      <c r="C11" s="117"/>
      <c r="D11" s="117"/>
      <c r="E11" s="120"/>
      <c r="F11" s="120"/>
      <c r="G11" s="120"/>
      <c r="H11" s="120"/>
      <c r="I11" s="120"/>
      <c r="J11" s="117"/>
      <c r="K11" s="118"/>
      <c r="O11" s="192"/>
    </row>
    <row r="12" spans="1:15" ht="15.75">
      <c r="A12" s="116"/>
      <c r="B12" s="121" t="s">
        <v>64</v>
      </c>
      <c r="C12" s="117"/>
      <c r="D12" s="117"/>
      <c r="E12" s="117"/>
      <c r="F12" s="117"/>
      <c r="G12" s="117"/>
      <c r="H12" s="117"/>
      <c r="I12" s="117"/>
      <c r="J12" s="117"/>
      <c r="K12" s="118"/>
      <c r="O12" s="192"/>
    </row>
    <row r="13" spans="1:15" ht="15.75">
      <c r="A13" s="389" t="s">
        <v>211</v>
      </c>
      <c r="B13" s="389"/>
      <c r="C13" s="117"/>
      <c r="D13" s="117"/>
      <c r="E13" s="117"/>
      <c r="F13" s="117"/>
      <c r="G13" s="117"/>
      <c r="H13" s="117"/>
      <c r="I13" s="117"/>
      <c r="J13" s="117"/>
      <c r="K13" s="118"/>
      <c r="O13" s="192"/>
    </row>
    <row r="14" spans="2:15" ht="15.75">
      <c r="B14" s="122" t="s">
        <v>48</v>
      </c>
      <c r="C14" s="123"/>
      <c r="D14" s="123"/>
      <c r="E14" s="50"/>
      <c r="F14" s="50"/>
      <c r="G14" s="50"/>
      <c r="H14" s="50"/>
      <c r="I14" s="50"/>
      <c r="J14" s="117"/>
      <c r="K14" s="118"/>
      <c r="O14" s="192"/>
    </row>
    <row r="15" spans="2:15" ht="15.75">
      <c r="B15" s="122" t="s">
        <v>49</v>
      </c>
      <c r="E15" s="50"/>
      <c r="F15" s="50"/>
      <c r="G15" s="50"/>
      <c r="H15" s="50"/>
      <c r="I15" s="50"/>
      <c r="J15" s="117"/>
      <c r="K15" s="118"/>
      <c r="O15" s="192"/>
    </row>
    <row r="16" spans="2:15" ht="15.75">
      <c r="B16" s="122" t="s">
        <v>50</v>
      </c>
      <c r="C16" s="123"/>
      <c r="D16" s="123"/>
      <c r="E16" s="50"/>
      <c r="F16" s="50"/>
      <c r="G16" s="50"/>
      <c r="H16" s="50"/>
      <c r="I16" s="50"/>
      <c r="J16" s="117"/>
      <c r="K16" s="118"/>
      <c r="O16" s="192"/>
    </row>
    <row r="17" spans="2:15" ht="15.75">
      <c r="B17" s="122" t="s">
        <v>51</v>
      </c>
      <c r="C17" s="123"/>
      <c r="D17" s="123"/>
      <c r="E17" s="50"/>
      <c r="F17" s="50"/>
      <c r="G17" s="50"/>
      <c r="H17" s="50"/>
      <c r="I17" s="50"/>
      <c r="J17" s="117"/>
      <c r="K17" s="118"/>
      <c r="O17" s="192"/>
    </row>
    <row r="18" spans="2:15" ht="15.75">
      <c r="B18" s="122" t="s">
        <v>47</v>
      </c>
      <c r="C18" s="123"/>
      <c r="D18" s="123"/>
      <c r="E18" s="124">
        <f>SUM(E14:E17)</f>
        <v>0</v>
      </c>
      <c r="F18" s="124">
        <f>SUM(F14:F17)</f>
        <v>0</v>
      </c>
      <c r="G18" s="124">
        <f>SUM(G14:G17)</f>
        <v>0</v>
      </c>
      <c r="H18" s="124">
        <f>SUM(H14:H17)</f>
        <v>0</v>
      </c>
      <c r="I18" s="124">
        <f>SUM(I14:I17)</f>
        <v>0</v>
      </c>
      <c r="J18" s="117"/>
      <c r="K18" s="23"/>
      <c r="L18" s="118">
        <f>SUM(E18:J18)</f>
        <v>0</v>
      </c>
      <c r="O18" s="192"/>
    </row>
    <row r="19" spans="2:15" ht="15" customHeight="1">
      <c r="B19" s="122" t="s">
        <v>207</v>
      </c>
      <c r="C19" s="123"/>
      <c r="D19" s="323">
        <v>32</v>
      </c>
      <c r="E19" s="125">
        <f>D19*(1+E$10)</f>
        <v>32</v>
      </c>
      <c r="F19" s="125">
        <f>E19*(1+F$10)</f>
        <v>32</v>
      </c>
      <c r="G19" s="125">
        <f>F19*(1+G$10)</f>
        <v>32</v>
      </c>
      <c r="H19" s="125">
        <f>G19*(1+H$10)</f>
        <v>32</v>
      </c>
      <c r="I19" s="125">
        <f>H19*(1+I$10)</f>
        <v>32</v>
      </c>
      <c r="J19" s="117"/>
      <c r="K19" s="118"/>
      <c r="N19" s="341"/>
      <c r="O19" s="192"/>
    </row>
    <row r="20" spans="2:15" ht="15.75">
      <c r="B20" s="122" t="s">
        <v>208</v>
      </c>
      <c r="C20" s="123"/>
      <c r="D20" s="323">
        <v>32.6</v>
      </c>
      <c r="E20" s="125">
        <f>D20*(1+E$10)</f>
        <v>32.6</v>
      </c>
      <c r="F20" s="125">
        <f>E20*(1+F$10)</f>
        <v>32.6</v>
      </c>
      <c r="G20" s="125">
        <f aca="true" t="shared" si="1" ref="F20:I22">F20*(1+G$10)</f>
        <v>32.6</v>
      </c>
      <c r="H20" s="125">
        <f>G20*(1+H$10)</f>
        <v>32.6</v>
      </c>
      <c r="I20" s="125">
        <f t="shared" si="1"/>
        <v>32.6</v>
      </c>
      <c r="J20" s="117"/>
      <c r="K20" s="118"/>
      <c r="N20" s="341"/>
      <c r="O20" s="192"/>
    </row>
    <row r="21" spans="2:15" ht="15.75">
      <c r="B21" s="122" t="s">
        <v>209</v>
      </c>
      <c r="C21" s="123"/>
      <c r="D21" s="323">
        <v>35</v>
      </c>
      <c r="E21" s="125">
        <f>D21*(1+E$10)</f>
        <v>35</v>
      </c>
      <c r="F21" s="125">
        <f t="shared" si="1"/>
        <v>35</v>
      </c>
      <c r="G21" s="125">
        <f t="shared" si="1"/>
        <v>35</v>
      </c>
      <c r="H21" s="125">
        <f t="shared" si="1"/>
        <v>35</v>
      </c>
      <c r="I21" s="125">
        <f t="shared" si="1"/>
        <v>35</v>
      </c>
      <c r="J21" s="117"/>
      <c r="K21" s="118"/>
      <c r="N21" s="341"/>
      <c r="O21" s="192"/>
    </row>
    <row r="22" spans="2:15" ht="15.75">
      <c r="B22" s="122" t="s">
        <v>210</v>
      </c>
      <c r="C22" s="123"/>
      <c r="D22" s="323">
        <v>36.1</v>
      </c>
      <c r="E22" s="125">
        <f>D22*(1+E$10)</f>
        <v>36.1</v>
      </c>
      <c r="F22" s="125">
        <f t="shared" si="1"/>
        <v>36.1</v>
      </c>
      <c r="G22" s="125">
        <f>F22*(1+G$10)</f>
        <v>36.1</v>
      </c>
      <c r="H22" s="125">
        <f t="shared" si="1"/>
        <v>36.1</v>
      </c>
      <c r="I22" s="125">
        <f t="shared" si="1"/>
        <v>36.1</v>
      </c>
      <c r="J22" s="117"/>
      <c r="K22" s="118"/>
      <c r="N22" s="341"/>
      <c r="O22" s="192"/>
    </row>
    <row r="23" spans="2:15" ht="15.75">
      <c r="B23" s="117" t="s">
        <v>19</v>
      </c>
      <c r="C23" s="117"/>
      <c r="D23" s="324"/>
      <c r="E23" s="126">
        <f>E14*E19+E15*E20+E16*E21+E17*E22</f>
        <v>0</v>
      </c>
      <c r="F23" s="126">
        <f>F14*F19+F15*F20+F16*F21+F17*F22</f>
        <v>0</v>
      </c>
      <c r="G23" s="126">
        <f>G14*G19+G15*G20+G16*G21+G17*G22</f>
        <v>0</v>
      </c>
      <c r="H23" s="126">
        <f>H14*H19+H15*H20+H16*H21+H17*H22</f>
        <v>0</v>
      </c>
      <c r="I23" s="126">
        <f>I14*I19+I15*I20+I16*I21+I17*I22</f>
        <v>0</v>
      </c>
      <c r="J23" s="117"/>
      <c r="K23" s="118"/>
      <c r="O23" s="192"/>
    </row>
    <row r="24" spans="2:15" ht="15.75">
      <c r="B24" s="117" t="s">
        <v>6</v>
      </c>
      <c r="C24" s="117"/>
      <c r="D24" s="324"/>
      <c r="E24" s="126">
        <f>E23*E$8</f>
        <v>0</v>
      </c>
      <c r="F24" s="126">
        <f>F23*F$8</f>
        <v>0</v>
      </c>
      <c r="G24" s="126">
        <f>G23*G$8</f>
        <v>0</v>
      </c>
      <c r="H24" s="126">
        <f>H23*H$8</f>
        <v>0</v>
      </c>
      <c r="I24" s="126">
        <f>I23*I$8</f>
        <v>0</v>
      </c>
      <c r="J24" s="117"/>
      <c r="K24" s="118"/>
      <c r="O24" s="192"/>
    </row>
    <row r="25" spans="2:15" ht="15.75">
      <c r="B25" s="117" t="s">
        <v>44</v>
      </c>
      <c r="C25" s="117"/>
      <c r="D25" s="324"/>
      <c r="E25" s="126">
        <f>E23*E$9</f>
        <v>0</v>
      </c>
      <c r="F25" s="126">
        <f>F23*F$9</f>
        <v>0</v>
      </c>
      <c r="G25" s="126">
        <f>G23*G$9</f>
        <v>0</v>
      </c>
      <c r="H25" s="126">
        <f>H23*H$9</f>
        <v>0</v>
      </c>
      <c r="I25" s="126">
        <f>I23*I$9</f>
        <v>0</v>
      </c>
      <c r="J25" s="117"/>
      <c r="K25" s="118"/>
      <c r="O25" s="192"/>
    </row>
    <row r="26" spans="2:15" ht="15.75">
      <c r="B26" s="117" t="s">
        <v>1</v>
      </c>
      <c r="C26" s="117"/>
      <c r="D26" s="324"/>
      <c r="E26" s="127">
        <f>SUM(E23:E25)</f>
        <v>0</v>
      </c>
      <c r="F26" s="127">
        <f>SUM(F23:F25)</f>
        <v>0</v>
      </c>
      <c r="G26" s="127">
        <f>SUM(G23:G25)</f>
        <v>0</v>
      </c>
      <c r="H26" s="127">
        <f>SUM(H23:H25)</f>
        <v>0</v>
      </c>
      <c r="I26" s="127">
        <f>SUM(I23:I25)</f>
        <v>0</v>
      </c>
      <c r="J26" s="117"/>
      <c r="K26" s="118">
        <f>SUM(E26:I26)</f>
        <v>0</v>
      </c>
      <c r="O26" s="192"/>
    </row>
    <row r="27" spans="1:15" ht="15.75">
      <c r="A27" s="389" t="s">
        <v>36</v>
      </c>
      <c r="B27" s="390"/>
      <c r="C27" s="117"/>
      <c r="D27" s="324"/>
      <c r="E27" s="117"/>
      <c r="F27" s="117"/>
      <c r="G27" s="117"/>
      <c r="H27" s="117"/>
      <c r="I27" s="117"/>
      <c r="J27" s="117"/>
      <c r="K27" s="118"/>
      <c r="O27" s="192"/>
    </row>
    <row r="28" spans="2:15" ht="15.75">
      <c r="B28" s="122" t="s">
        <v>48</v>
      </c>
      <c r="C28" s="123"/>
      <c r="D28" s="323"/>
      <c r="E28" s="50"/>
      <c r="F28" s="50"/>
      <c r="G28" s="50"/>
      <c r="H28" s="50"/>
      <c r="I28" s="50"/>
      <c r="J28" s="117"/>
      <c r="K28" s="118"/>
      <c r="O28" s="192"/>
    </row>
    <row r="29" spans="2:15" ht="15.75">
      <c r="B29" s="122" t="s">
        <v>49</v>
      </c>
      <c r="D29" s="151"/>
      <c r="E29" s="50"/>
      <c r="F29" s="50"/>
      <c r="G29" s="50"/>
      <c r="H29" s="50"/>
      <c r="I29" s="50"/>
      <c r="J29" s="117"/>
      <c r="K29" s="118"/>
      <c r="O29" s="192"/>
    </row>
    <row r="30" spans="2:15" ht="15.75">
      <c r="B30" s="122" t="s">
        <v>50</v>
      </c>
      <c r="C30" s="123"/>
      <c r="D30" s="323"/>
      <c r="E30" s="50"/>
      <c r="F30" s="50"/>
      <c r="G30" s="50"/>
      <c r="H30" s="50"/>
      <c r="I30" s="50"/>
      <c r="J30" s="117"/>
      <c r="K30" s="118"/>
      <c r="O30" s="192"/>
    </row>
    <row r="31" spans="2:15" ht="15.75">
      <c r="B31" s="122" t="s">
        <v>51</v>
      </c>
      <c r="C31" s="123"/>
      <c r="D31" s="323"/>
      <c r="E31" s="50"/>
      <c r="F31" s="50"/>
      <c r="G31" s="50"/>
      <c r="H31" s="50"/>
      <c r="I31" s="50"/>
      <c r="J31" s="117"/>
      <c r="K31" s="118"/>
      <c r="O31" s="192"/>
    </row>
    <row r="32" spans="2:15" ht="15.75">
      <c r="B32" s="122" t="s">
        <v>47</v>
      </c>
      <c r="C32" s="123"/>
      <c r="D32" s="323"/>
      <c r="E32" s="124">
        <f>SUM(E28:E31)</f>
        <v>0</v>
      </c>
      <c r="F32" s="124">
        <f>SUM(F28:F31)</f>
        <v>0</v>
      </c>
      <c r="G32" s="124">
        <f>SUM(G28:G31)</f>
        <v>0</v>
      </c>
      <c r="H32" s="124">
        <f>SUM(H28:H31)</f>
        <v>0</v>
      </c>
      <c r="I32" s="124">
        <f>SUM(I28:I31)</f>
        <v>0</v>
      </c>
      <c r="J32" s="117"/>
      <c r="K32" s="23"/>
      <c r="L32" s="118">
        <f>SUM(E32:J32)</f>
        <v>0</v>
      </c>
      <c r="O32" s="192"/>
    </row>
    <row r="33" spans="2:15" ht="15.75">
      <c r="B33" s="122" t="s">
        <v>32</v>
      </c>
      <c r="C33" s="123"/>
      <c r="D33" s="323">
        <f>$D$19</f>
        <v>32</v>
      </c>
      <c r="E33" s="125">
        <f>D33*(1+E$10)</f>
        <v>32</v>
      </c>
      <c r="F33" s="125">
        <f aca="true" t="shared" si="2" ref="F33:I36">E33*(1+F$10)</f>
        <v>32</v>
      </c>
      <c r="G33" s="125">
        <f t="shared" si="2"/>
        <v>32</v>
      </c>
      <c r="H33" s="125">
        <f t="shared" si="2"/>
        <v>32</v>
      </c>
      <c r="I33" s="125">
        <f t="shared" si="2"/>
        <v>32</v>
      </c>
      <c r="J33" s="117"/>
      <c r="K33" s="118"/>
      <c r="O33" s="192"/>
    </row>
    <row r="34" spans="2:15" ht="15.75">
      <c r="B34" s="122" t="s">
        <v>33</v>
      </c>
      <c r="C34" s="123"/>
      <c r="D34" s="323">
        <f>$D$20</f>
        <v>32.6</v>
      </c>
      <c r="E34" s="125">
        <f>D34*(1+E$10)</f>
        <v>32.6</v>
      </c>
      <c r="F34" s="125">
        <f t="shared" si="2"/>
        <v>32.6</v>
      </c>
      <c r="G34" s="125">
        <f t="shared" si="2"/>
        <v>32.6</v>
      </c>
      <c r="H34" s="125">
        <f t="shared" si="2"/>
        <v>32.6</v>
      </c>
      <c r="I34" s="125">
        <f t="shared" si="2"/>
        <v>32.6</v>
      </c>
      <c r="J34" s="117"/>
      <c r="K34" s="118"/>
      <c r="O34" s="192"/>
    </row>
    <row r="35" spans="2:15" ht="15.75">
      <c r="B35" s="122" t="s">
        <v>34</v>
      </c>
      <c r="C35" s="123"/>
      <c r="D35" s="323">
        <f>$D$21</f>
        <v>35</v>
      </c>
      <c r="E35" s="125">
        <f>D35*(1+E$10)</f>
        <v>35</v>
      </c>
      <c r="F35" s="125">
        <f t="shared" si="2"/>
        <v>35</v>
      </c>
      <c r="G35" s="125">
        <f t="shared" si="2"/>
        <v>35</v>
      </c>
      <c r="H35" s="125">
        <f t="shared" si="2"/>
        <v>35</v>
      </c>
      <c r="I35" s="125">
        <f t="shared" si="2"/>
        <v>35</v>
      </c>
      <c r="J35" s="117"/>
      <c r="K35" s="118"/>
      <c r="O35" s="192"/>
    </row>
    <row r="36" spans="2:15" ht="15.75">
      <c r="B36" s="122" t="s">
        <v>35</v>
      </c>
      <c r="C36" s="123"/>
      <c r="D36" s="323">
        <f>$D$22</f>
        <v>36.1</v>
      </c>
      <c r="E36" s="125">
        <f>D36*(1+E$10)</f>
        <v>36.1</v>
      </c>
      <c r="F36" s="125">
        <f t="shared" si="2"/>
        <v>36.1</v>
      </c>
      <c r="G36" s="125">
        <f t="shared" si="2"/>
        <v>36.1</v>
      </c>
      <c r="H36" s="125">
        <f t="shared" si="2"/>
        <v>36.1</v>
      </c>
      <c r="I36" s="125">
        <f t="shared" si="2"/>
        <v>36.1</v>
      </c>
      <c r="J36" s="117"/>
      <c r="K36" s="118"/>
      <c r="O36" s="192"/>
    </row>
    <row r="37" spans="2:15" ht="15.75">
      <c r="B37" s="117" t="s">
        <v>19</v>
      </c>
      <c r="C37" s="117"/>
      <c r="D37" s="324"/>
      <c r="E37" s="126">
        <f>E28*E33+E29*E34+E30*E35+E31*E36</f>
        <v>0</v>
      </c>
      <c r="F37" s="126">
        <f>F28*F33+F29*F34+F30*F35+F31*F36</f>
        <v>0</v>
      </c>
      <c r="G37" s="126">
        <f>G28*G33+G29*G34+G30*G35+G31*G36</f>
        <v>0</v>
      </c>
      <c r="H37" s="126">
        <f>H28*H33+H29*H34+H30*H35+H31*H36</f>
        <v>0</v>
      </c>
      <c r="I37" s="126">
        <f>I28*I33+I29*I34+I30*I35+I31*I36</f>
        <v>0</v>
      </c>
      <c r="J37" s="117"/>
      <c r="K37" s="118"/>
      <c r="O37" s="192"/>
    </row>
    <row r="38" spans="2:15" ht="15.75">
      <c r="B38" s="117" t="s">
        <v>6</v>
      </c>
      <c r="C38" s="117"/>
      <c r="D38" s="324"/>
      <c r="E38" s="126">
        <f>E37*E$8</f>
        <v>0</v>
      </c>
      <c r="F38" s="126">
        <f>F37*F$8</f>
        <v>0</v>
      </c>
      <c r="G38" s="126">
        <f>G37*G$8</f>
        <v>0</v>
      </c>
      <c r="H38" s="126">
        <f>H37*H$8</f>
        <v>0</v>
      </c>
      <c r="I38" s="126">
        <f>I37*I$8</f>
        <v>0</v>
      </c>
      <c r="J38" s="117"/>
      <c r="K38" s="118"/>
      <c r="O38" s="192"/>
    </row>
    <row r="39" spans="2:15" ht="15.75">
      <c r="B39" s="117" t="s">
        <v>44</v>
      </c>
      <c r="C39" s="117"/>
      <c r="D39" s="324"/>
      <c r="E39" s="126">
        <f>E37*E$9</f>
        <v>0</v>
      </c>
      <c r="F39" s="126">
        <f>F37*F$9</f>
        <v>0</v>
      </c>
      <c r="G39" s="126">
        <f>G37*G$9</f>
        <v>0</v>
      </c>
      <c r="H39" s="126">
        <f>H37*H$9</f>
        <v>0</v>
      </c>
      <c r="I39" s="126">
        <f>I37*I$9</f>
        <v>0</v>
      </c>
      <c r="J39" s="117"/>
      <c r="K39" s="118"/>
      <c r="O39" s="192"/>
    </row>
    <row r="40" spans="2:15" ht="15.75">
      <c r="B40" s="117" t="s">
        <v>1</v>
      </c>
      <c r="C40" s="117"/>
      <c r="D40" s="324"/>
      <c r="E40" s="127">
        <f>SUM(E37:E39)</f>
        <v>0</v>
      </c>
      <c r="F40" s="127">
        <f>SUM(F37:F39)</f>
        <v>0</v>
      </c>
      <c r="G40" s="127">
        <f>SUM(G37:G39)</f>
        <v>0</v>
      </c>
      <c r="H40" s="127">
        <f>SUM(H37:H39)</f>
        <v>0</v>
      </c>
      <c r="I40" s="127">
        <f>SUM(I37:I39)</f>
        <v>0</v>
      </c>
      <c r="J40" s="117"/>
      <c r="K40" s="118">
        <f>SUM(E40:I40)</f>
        <v>0</v>
      </c>
      <c r="O40" s="192"/>
    </row>
    <row r="41" spans="1:15" ht="15.75">
      <c r="A41" s="389" t="s">
        <v>37</v>
      </c>
      <c r="B41" s="389"/>
      <c r="C41" s="117"/>
      <c r="D41" s="324"/>
      <c r="E41" s="117"/>
      <c r="F41" s="117"/>
      <c r="G41" s="117"/>
      <c r="H41" s="117"/>
      <c r="I41" s="117"/>
      <c r="J41" s="117"/>
      <c r="K41" s="118"/>
      <c r="O41" s="192"/>
    </row>
    <row r="42" spans="2:15" ht="15.75">
      <c r="B42" s="122" t="s">
        <v>48</v>
      </c>
      <c r="C42" s="123"/>
      <c r="D42" s="323"/>
      <c r="E42" s="50"/>
      <c r="F42" s="50"/>
      <c r="G42" s="50"/>
      <c r="H42" s="50"/>
      <c r="I42" s="50"/>
      <c r="J42" s="117"/>
      <c r="K42" s="118"/>
      <c r="O42" s="192"/>
    </row>
    <row r="43" spans="2:15" ht="15.75">
      <c r="B43" s="122" t="s">
        <v>49</v>
      </c>
      <c r="D43" s="151"/>
      <c r="E43" s="50"/>
      <c r="F43" s="50"/>
      <c r="G43" s="50"/>
      <c r="H43" s="50"/>
      <c r="I43" s="50"/>
      <c r="J43" s="117"/>
      <c r="K43" s="118"/>
      <c r="O43" s="192"/>
    </row>
    <row r="44" spans="2:15" ht="15.75">
      <c r="B44" s="122" t="s">
        <v>50</v>
      </c>
      <c r="C44" s="123"/>
      <c r="D44" s="323"/>
      <c r="E44" s="50"/>
      <c r="F44" s="50"/>
      <c r="G44" s="50"/>
      <c r="H44" s="50"/>
      <c r="I44" s="50"/>
      <c r="J44" s="117"/>
      <c r="K44" s="118"/>
      <c r="O44" s="192"/>
    </row>
    <row r="45" spans="2:15" ht="15.75">
      <c r="B45" s="122" t="s">
        <v>51</v>
      </c>
      <c r="C45" s="123"/>
      <c r="D45" s="323"/>
      <c r="E45" s="50"/>
      <c r="F45" s="50"/>
      <c r="G45" s="50"/>
      <c r="H45" s="50"/>
      <c r="I45" s="50"/>
      <c r="J45" s="117"/>
      <c r="K45" s="118"/>
      <c r="O45" s="192"/>
    </row>
    <row r="46" spans="2:15" ht="15.75">
      <c r="B46" s="122" t="s">
        <v>47</v>
      </c>
      <c r="C46" s="123"/>
      <c r="D46" s="323"/>
      <c r="E46" s="124">
        <f>SUM(E42:E45)</f>
        <v>0</v>
      </c>
      <c r="F46" s="124">
        <f>SUM(F42:F45)</f>
        <v>0</v>
      </c>
      <c r="G46" s="124">
        <f>SUM(G42:G45)</f>
        <v>0</v>
      </c>
      <c r="H46" s="124">
        <f>SUM(H42:H45)</f>
        <v>0</v>
      </c>
      <c r="I46" s="124">
        <f>SUM(I42:I45)</f>
        <v>0</v>
      </c>
      <c r="J46" s="117"/>
      <c r="K46" s="23"/>
      <c r="L46" s="118">
        <f>SUM(E46:J46)</f>
        <v>0</v>
      </c>
      <c r="O46" s="192"/>
    </row>
    <row r="47" spans="2:15" ht="15.75">
      <c r="B47" s="122" t="s">
        <v>32</v>
      </c>
      <c r="C47" s="123"/>
      <c r="D47" s="323">
        <f>$D$19</f>
        <v>32</v>
      </c>
      <c r="E47" s="125">
        <f aca="true" t="shared" si="3" ref="E47:I50">D47*(1+E$10)</f>
        <v>32</v>
      </c>
      <c r="F47" s="125">
        <f t="shared" si="3"/>
        <v>32</v>
      </c>
      <c r="G47" s="125">
        <f t="shared" si="3"/>
        <v>32</v>
      </c>
      <c r="H47" s="125">
        <f t="shared" si="3"/>
        <v>32</v>
      </c>
      <c r="I47" s="125">
        <f t="shared" si="3"/>
        <v>32</v>
      </c>
      <c r="J47" s="117"/>
      <c r="K47" s="118"/>
      <c r="O47" s="192"/>
    </row>
    <row r="48" spans="2:15" ht="15.75">
      <c r="B48" s="122" t="s">
        <v>33</v>
      </c>
      <c r="C48" s="123"/>
      <c r="D48" s="323">
        <f>$D$20</f>
        <v>32.6</v>
      </c>
      <c r="E48" s="125">
        <f t="shared" si="3"/>
        <v>32.6</v>
      </c>
      <c r="F48" s="125">
        <f t="shared" si="3"/>
        <v>32.6</v>
      </c>
      <c r="G48" s="125">
        <f t="shared" si="3"/>
        <v>32.6</v>
      </c>
      <c r="H48" s="125">
        <f t="shared" si="3"/>
        <v>32.6</v>
      </c>
      <c r="I48" s="125">
        <f t="shared" si="3"/>
        <v>32.6</v>
      </c>
      <c r="J48" s="117"/>
      <c r="K48" s="118"/>
      <c r="O48" s="192"/>
    </row>
    <row r="49" spans="2:15" ht="15.75">
      <c r="B49" s="122" t="s">
        <v>34</v>
      </c>
      <c r="C49" s="123"/>
      <c r="D49" s="323">
        <f>$D$21</f>
        <v>35</v>
      </c>
      <c r="E49" s="125">
        <f t="shared" si="3"/>
        <v>35</v>
      </c>
      <c r="F49" s="125">
        <f t="shared" si="3"/>
        <v>35</v>
      </c>
      <c r="G49" s="125">
        <f t="shared" si="3"/>
        <v>35</v>
      </c>
      <c r="H49" s="125">
        <f t="shared" si="3"/>
        <v>35</v>
      </c>
      <c r="I49" s="125">
        <f t="shared" si="3"/>
        <v>35</v>
      </c>
      <c r="J49" s="117"/>
      <c r="K49" s="118"/>
      <c r="O49" s="192"/>
    </row>
    <row r="50" spans="2:15" ht="15.75">
      <c r="B50" s="122" t="s">
        <v>35</v>
      </c>
      <c r="C50" s="123"/>
      <c r="D50" s="323">
        <f>$D$22</f>
        <v>36.1</v>
      </c>
      <c r="E50" s="125">
        <f t="shared" si="3"/>
        <v>36.1</v>
      </c>
      <c r="F50" s="125">
        <f t="shared" si="3"/>
        <v>36.1</v>
      </c>
      <c r="G50" s="125">
        <f t="shared" si="3"/>
        <v>36.1</v>
      </c>
      <c r="H50" s="125">
        <f t="shared" si="3"/>
        <v>36.1</v>
      </c>
      <c r="I50" s="125">
        <f t="shared" si="3"/>
        <v>36.1</v>
      </c>
      <c r="J50" s="117"/>
      <c r="K50" s="118"/>
      <c r="O50" s="192"/>
    </row>
    <row r="51" spans="2:15" ht="15.75">
      <c r="B51" s="117" t="s">
        <v>19</v>
      </c>
      <c r="C51" s="117"/>
      <c r="D51" s="324"/>
      <c r="E51" s="126">
        <f>E42*E47+E43*E48+E44*E49+E45*E50</f>
        <v>0</v>
      </c>
      <c r="F51" s="126">
        <f>F42*F47+F43*F48+F44*F49+F45*F50</f>
        <v>0</v>
      </c>
      <c r="G51" s="126">
        <f>G42*G47+G43*G48+G44*G49+G45*G50</f>
        <v>0</v>
      </c>
      <c r="H51" s="126">
        <f>H42*H47+H43*H48+H44*H49+H45*H50</f>
        <v>0</v>
      </c>
      <c r="I51" s="126">
        <f>I42*I47+I43*I48+I44*I49+I45*I50</f>
        <v>0</v>
      </c>
      <c r="J51" s="117"/>
      <c r="K51" s="118"/>
      <c r="O51" s="192"/>
    </row>
    <row r="52" spans="2:15" ht="15.75">
      <c r="B52" s="117" t="s">
        <v>6</v>
      </c>
      <c r="C52" s="117"/>
      <c r="D52" s="324"/>
      <c r="E52" s="126">
        <f>E51*E$8</f>
        <v>0</v>
      </c>
      <c r="F52" s="126">
        <f>F51*F$8</f>
        <v>0</v>
      </c>
      <c r="G52" s="126">
        <f>G51*G$8</f>
        <v>0</v>
      </c>
      <c r="H52" s="126">
        <f>H51*H$8</f>
        <v>0</v>
      </c>
      <c r="I52" s="126">
        <f>I51*I$8</f>
        <v>0</v>
      </c>
      <c r="J52" s="117"/>
      <c r="K52" s="118"/>
      <c r="O52" s="192"/>
    </row>
    <row r="53" spans="2:15" ht="15.75">
      <c r="B53" s="117" t="s">
        <v>44</v>
      </c>
      <c r="C53" s="117"/>
      <c r="D53" s="324"/>
      <c r="E53" s="126">
        <f>E51*E$9</f>
        <v>0</v>
      </c>
      <c r="F53" s="126">
        <f>F51*F$9</f>
        <v>0</v>
      </c>
      <c r="G53" s="126">
        <f>G51*G$9</f>
        <v>0</v>
      </c>
      <c r="H53" s="126">
        <f>H51*H$9</f>
        <v>0</v>
      </c>
      <c r="I53" s="126">
        <f>I51*I$9</f>
        <v>0</v>
      </c>
      <c r="J53" s="117"/>
      <c r="K53" s="118"/>
      <c r="O53" s="192"/>
    </row>
    <row r="54" spans="2:15" ht="15.75">
      <c r="B54" s="117" t="s">
        <v>1</v>
      </c>
      <c r="C54" s="117"/>
      <c r="D54" s="324"/>
      <c r="E54" s="127">
        <f>SUM(E51:E53)</f>
        <v>0</v>
      </c>
      <c r="F54" s="127">
        <f>SUM(F51:F53)</f>
        <v>0</v>
      </c>
      <c r="G54" s="127">
        <f>SUM(G51:G53)</f>
        <v>0</v>
      </c>
      <c r="H54" s="127">
        <f>SUM(H51:H53)</f>
        <v>0</v>
      </c>
      <c r="I54" s="127">
        <f>SUM(I51:I53)</f>
        <v>0</v>
      </c>
      <c r="J54" s="117"/>
      <c r="K54" s="118">
        <f>SUM(E54:I54)</f>
        <v>0</v>
      </c>
      <c r="O54" s="192"/>
    </row>
    <row r="55" spans="1:15" ht="15.75">
      <c r="A55" s="389" t="s">
        <v>68</v>
      </c>
      <c r="B55" s="389"/>
      <c r="C55" s="117"/>
      <c r="D55" s="324"/>
      <c r="E55" s="117"/>
      <c r="F55" s="117"/>
      <c r="G55" s="117"/>
      <c r="H55" s="117"/>
      <c r="I55" s="117"/>
      <c r="J55" s="117"/>
      <c r="K55" s="118"/>
      <c r="O55" s="192"/>
    </row>
    <row r="56" spans="2:15" ht="15.75">
      <c r="B56" s="122" t="s">
        <v>48</v>
      </c>
      <c r="C56" s="123"/>
      <c r="D56" s="323"/>
      <c r="E56" s="50"/>
      <c r="F56" s="50"/>
      <c r="G56" s="50"/>
      <c r="H56" s="50"/>
      <c r="I56" s="50"/>
      <c r="J56" s="117"/>
      <c r="K56" s="118"/>
      <c r="O56" s="192"/>
    </row>
    <row r="57" spans="2:15" ht="15.75">
      <c r="B57" s="122" t="s">
        <v>49</v>
      </c>
      <c r="D57" s="151"/>
      <c r="E57" s="50"/>
      <c r="F57" s="50"/>
      <c r="G57" s="50"/>
      <c r="H57" s="50"/>
      <c r="I57" s="50"/>
      <c r="J57" s="117"/>
      <c r="K57" s="118"/>
      <c r="O57" s="192"/>
    </row>
    <row r="58" spans="2:15" ht="15.75">
      <c r="B58" s="122" t="s">
        <v>50</v>
      </c>
      <c r="C58" s="123"/>
      <c r="D58" s="323"/>
      <c r="E58" s="50"/>
      <c r="F58" s="50"/>
      <c r="G58" s="50"/>
      <c r="H58" s="50"/>
      <c r="I58" s="50"/>
      <c r="J58" s="117"/>
      <c r="K58" s="118"/>
      <c r="O58" s="192"/>
    </row>
    <row r="59" spans="2:15" ht="15.75">
      <c r="B59" s="122" t="s">
        <v>51</v>
      </c>
      <c r="C59" s="123"/>
      <c r="D59" s="323"/>
      <c r="E59" s="50"/>
      <c r="F59" s="50"/>
      <c r="G59" s="50"/>
      <c r="H59" s="50"/>
      <c r="I59" s="50"/>
      <c r="J59" s="117"/>
      <c r="K59" s="118"/>
      <c r="O59" s="192"/>
    </row>
    <row r="60" spans="2:15" ht="15.75">
      <c r="B60" s="122" t="s">
        <v>47</v>
      </c>
      <c r="C60" s="123"/>
      <c r="D60" s="323"/>
      <c r="E60" s="124">
        <f>SUM(E56:E59)</f>
        <v>0</v>
      </c>
      <c r="F60" s="124">
        <f>SUM(F56:F59)</f>
        <v>0</v>
      </c>
      <c r="G60" s="124">
        <f>SUM(G56:G59)</f>
        <v>0</v>
      </c>
      <c r="H60" s="124">
        <f>SUM(H56:H59)</f>
        <v>0</v>
      </c>
      <c r="I60" s="124">
        <f>SUM(I56:I59)</f>
        <v>0</v>
      </c>
      <c r="J60" s="117"/>
      <c r="K60" s="23"/>
      <c r="L60" s="118">
        <f>SUM(E60:J60)</f>
        <v>0</v>
      </c>
      <c r="O60" s="192"/>
    </row>
    <row r="61" spans="2:15" ht="15.75">
      <c r="B61" s="122" t="s">
        <v>32</v>
      </c>
      <c r="C61" s="123"/>
      <c r="D61" s="323">
        <f>$D$19</f>
        <v>32</v>
      </c>
      <c r="E61" s="125">
        <f aca="true" t="shared" si="4" ref="E61:I64">D61*(1+E$10)</f>
        <v>32</v>
      </c>
      <c r="F61" s="125">
        <f t="shared" si="4"/>
        <v>32</v>
      </c>
      <c r="G61" s="125">
        <f t="shared" si="4"/>
        <v>32</v>
      </c>
      <c r="H61" s="125">
        <f t="shared" si="4"/>
        <v>32</v>
      </c>
      <c r="I61" s="125">
        <f t="shared" si="4"/>
        <v>32</v>
      </c>
      <c r="J61" s="117"/>
      <c r="K61" s="118"/>
      <c r="O61" s="192"/>
    </row>
    <row r="62" spans="2:15" ht="15.75">
      <c r="B62" s="122" t="s">
        <v>33</v>
      </c>
      <c r="C62" s="123"/>
      <c r="D62" s="323">
        <f>$D$20</f>
        <v>32.6</v>
      </c>
      <c r="E62" s="125">
        <f t="shared" si="4"/>
        <v>32.6</v>
      </c>
      <c r="F62" s="125">
        <f t="shared" si="4"/>
        <v>32.6</v>
      </c>
      <c r="G62" s="125">
        <f t="shared" si="4"/>
        <v>32.6</v>
      </c>
      <c r="H62" s="125">
        <f t="shared" si="4"/>
        <v>32.6</v>
      </c>
      <c r="I62" s="125">
        <f t="shared" si="4"/>
        <v>32.6</v>
      </c>
      <c r="J62" s="117"/>
      <c r="K62" s="118"/>
      <c r="O62" s="192"/>
    </row>
    <row r="63" spans="2:15" ht="15.75">
      <c r="B63" s="122" t="s">
        <v>34</v>
      </c>
      <c r="C63" s="123"/>
      <c r="D63" s="323">
        <f>$D$21</f>
        <v>35</v>
      </c>
      <c r="E63" s="125">
        <f t="shared" si="4"/>
        <v>35</v>
      </c>
      <c r="F63" s="125">
        <f t="shared" si="4"/>
        <v>35</v>
      </c>
      <c r="G63" s="125">
        <f t="shared" si="4"/>
        <v>35</v>
      </c>
      <c r="H63" s="125">
        <f t="shared" si="4"/>
        <v>35</v>
      </c>
      <c r="I63" s="125">
        <f t="shared" si="4"/>
        <v>35</v>
      </c>
      <c r="J63" s="117"/>
      <c r="K63" s="118"/>
      <c r="O63" s="192"/>
    </row>
    <row r="64" spans="2:15" ht="15.75">
      <c r="B64" s="122" t="s">
        <v>35</v>
      </c>
      <c r="C64" s="123"/>
      <c r="D64" s="323">
        <f>$D$22</f>
        <v>36.1</v>
      </c>
      <c r="E64" s="125">
        <f t="shared" si="4"/>
        <v>36.1</v>
      </c>
      <c r="F64" s="125">
        <f t="shared" si="4"/>
        <v>36.1</v>
      </c>
      <c r="G64" s="125">
        <f t="shared" si="4"/>
        <v>36.1</v>
      </c>
      <c r="H64" s="125">
        <f t="shared" si="4"/>
        <v>36.1</v>
      </c>
      <c r="I64" s="125">
        <f t="shared" si="4"/>
        <v>36.1</v>
      </c>
      <c r="J64" s="117"/>
      <c r="K64" s="118"/>
      <c r="O64" s="192"/>
    </row>
    <row r="65" spans="2:15" ht="15.75">
      <c r="B65" s="122" t="s">
        <v>19</v>
      </c>
      <c r="C65" s="117"/>
      <c r="D65" s="324"/>
      <c r="E65" s="126">
        <f>E56*E61+E57*E62+E58*E63+E59*E64</f>
        <v>0</v>
      </c>
      <c r="F65" s="126">
        <f>F56*F61+F57*F62+F58*F63+F59*F64</f>
        <v>0</v>
      </c>
      <c r="G65" s="126">
        <f>G56*G61+G57*G62+G58*G63+G59*G64</f>
        <v>0</v>
      </c>
      <c r="H65" s="126">
        <f>H56*H61+H57*H62+H58*H63+H59*H64</f>
        <v>0</v>
      </c>
      <c r="I65" s="126">
        <f>I56*I61+I57*I62+I58*I63+I59*I64</f>
        <v>0</v>
      </c>
      <c r="J65" s="117"/>
      <c r="K65" s="118"/>
      <c r="O65" s="192"/>
    </row>
    <row r="66" spans="2:15" ht="15.75">
      <c r="B66" s="117" t="s">
        <v>6</v>
      </c>
      <c r="C66" s="117"/>
      <c r="D66" s="324"/>
      <c r="E66" s="126">
        <f>E65*E$8</f>
        <v>0</v>
      </c>
      <c r="F66" s="126">
        <f>F65*F$8</f>
        <v>0</v>
      </c>
      <c r="G66" s="126">
        <f>G65*G$8</f>
        <v>0</v>
      </c>
      <c r="H66" s="126">
        <f>H65*H$8</f>
        <v>0</v>
      </c>
      <c r="I66" s="126">
        <f>I65*I$8</f>
        <v>0</v>
      </c>
      <c r="J66" s="117"/>
      <c r="K66" s="118"/>
      <c r="O66" s="192"/>
    </row>
    <row r="67" spans="2:15" ht="15.75">
      <c r="B67" s="117" t="s">
        <v>44</v>
      </c>
      <c r="C67" s="117"/>
      <c r="D67" s="324"/>
      <c r="E67" s="126">
        <f>E65*E$9</f>
        <v>0</v>
      </c>
      <c r="F67" s="126">
        <f>F65*F$9</f>
        <v>0</v>
      </c>
      <c r="G67" s="126">
        <f>G65*G$9</f>
        <v>0</v>
      </c>
      <c r="H67" s="126">
        <f>H65*H$9</f>
        <v>0</v>
      </c>
      <c r="I67" s="126">
        <f>I65*I$9</f>
        <v>0</v>
      </c>
      <c r="J67" s="117"/>
      <c r="K67" s="118"/>
      <c r="O67" s="192"/>
    </row>
    <row r="68" spans="2:15" ht="15.75">
      <c r="B68" s="117" t="s">
        <v>1</v>
      </c>
      <c r="C68" s="117"/>
      <c r="D68" s="324"/>
      <c r="E68" s="127">
        <f>SUM(E65:E67)</f>
        <v>0</v>
      </c>
      <c r="F68" s="127">
        <f>SUM(F65:F67)</f>
        <v>0</v>
      </c>
      <c r="G68" s="127">
        <f>SUM(G65:G67)</f>
        <v>0</v>
      </c>
      <c r="H68" s="127">
        <f>SUM(H65:H67)</f>
        <v>0</v>
      </c>
      <c r="I68" s="127">
        <f>SUM(I65:I67)</f>
        <v>0</v>
      </c>
      <c r="J68" s="117"/>
      <c r="K68" s="118">
        <f>SUM(E68:I68)</f>
        <v>0</v>
      </c>
      <c r="O68" s="192"/>
    </row>
    <row r="69" spans="1:15" ht="15.75">
      <c r="A69" s="389" t="s">
        <v>69</v>
      </c>
      <c r="B69" s="389"/>
      <c r="C69" s="117"/>
      <c r="D69" s="324"/>
      <c r="E69" s="117"/>
      <c r="F69" s="117"/>
      <c r="G69" s="117"/>
      <c r="H69" s="117"/>
      <c r="I69" s="117"/>
      <c r="J69" s="117"/>
      <c r="K69" s="118"/>
      <c r="O69" s="192"/>
    </row>
    <row r="70" spans="2:15" ht="15.75">
      <c r="B70" s="122" t="s">
        <v>48</v>
      </c>
      <c r="C70" s="123"/>
      <c r="D70" s="323"/>
      <c r="E70" s="50"/>
      <c r="F70" s="50"/>
      <c r="G70" s="50"/>
      <c r="H70" s="50"/>
      <c r="I70" s="50"/>
      <c r="J70" s="117"/>
      <c r="K70" s="118"/>
      <c r="O70" s="192"/>
    </row>
    <row r="71" spans="2:15" ht="15.75">
      <c r="B71" s="122" t="s">
        <v>49</v>
      </c>
      <c r="D71" s="151"/>
      <c r="E71" s="50"/>
      <c r="F71" s="50"/>
      <c r="G71" s="50"/>
      <c r="H71" s="50"/>
      <c r="I71" s="50"/>
      <c r="J71" s="117"/>
      <c r="K71" s="118"/>
      <c r="O71" s="192"/>
    </row>
    <row r="72" spans="2:15" ht="15.75">
      <c r="B72" s="122" t="s">
        <v>50</v>
      </c>
      <c r="C72" s="123"/>
      <c r="D72" s="323"/>
      <c r="E72" s="50"/>
      <c r="F72" s="50"/>
      <c r="G72" s="50"/>
      <c r="H72" s="50"/>
      <c r="I72" s="50"/>
      <c r="J72" s="117"/>
      <c r="K72" s="118"/>
      <c r="O72" s="192"/>
    </row>
    <row r="73" spans="2:15" ht="15.75">
      <c r="B73" s="122" t="s">
        <v>51</v>
      </c>
      <c r="C73" s="123"/>
      <c r="D73" s="323"/>
      <c r="E73" s="50"/>
      <c r="F73" s="50"/>
      <c r="G73" s="50"/>
      <c r="H73" s="50"/>
      <c r="I73" s="50"/>
      <c r="J73" s="117"/>
      <c r="K73" s="118"/>
      <c r="O73" s="192"/>
    </row>
    <row r="74" spans="2:15" ht="15.75">
      <c r="B74" s="122" t="s">
        <v>47</v>
      </c>
      <c r="C74" s="123"/>
      <c r="D74" s="323"/>
      <c r="E74" s="124">
        <f>SUM(E70:E73)</f>
        <v>0</v>
      </c>
      <c r="F74" s="124">
        <f>SUM(F70:F73)</f>
        <v>0</v>
      </c>
      <c r="G74" s="124">
        <f>SUM(G70:G73)</f>
        <v>0</v>
      </c>
      <c r="H74" s="124">
        <f>SUM(H70:H73)</f>
        <v>0</v>
      </c>
      <c r="I74" s="124">
        <f>SUM(I70:I73)</f>
        <v>0</v>
      </c>
      <c r="J74" s="117"/>
      <c r="K74" s="23"/>
      <c r="L74" s="118">
        <f>SUM(E74:J74)</f>
        <v>0</v>
      </c>
      <c r="O74" s="192"/>
    </row>
    <row r="75" spans="2:15" ht="15.75">
      <c r="B75" s="122" t="s">
        <v>32</v>
      </c>
      <c r="C75" s="123"/>
      <c r="D75" s="323">
        <f>$D$19</f>
        <v>32</v>
      </c>
      <c r="E75" s="125">
        <f aca="true" t="shared" si="5" ref="E75:I78">D75*(1+E$10)</f>
        <v>32</v>
      </c>
      <c r="F75" s="125">
        <f t="shared" si="5"/>
        <v>32</v>
      </c>
      <c r="G75" s="125">
        <f t="shared" si="5"/>
        <v>32</v>
      </c>
      <c r="H75" s="125">
        <f t="shared" si="5"/>
        <v>32</v>
      </c>
      <c r="I75" s="125">
        <f t="shared" si="5"/>
        <v>32</v>
      </c>
      <c r="J75" s="117"/>
      <c r="K75" s="118"/>
      <c r="O75" s="192"/>
    </row>
    <row r="76" spans="2:15" ht="15.75">
      <c r="B76" s="122" t="s">
        <v>33</v>
      </c>
      <c r="C76" s="123"/>
      <c r="D76" s="323">
        <f>$D$20</f>
        <v>32.6</v>
      </c>
      <c r="E76" s="125">
        <f t="shared" si="5"/>
        <v>32.6</v>
      </c>
      <c r="F76" s="125">
        <f t="shared" si="5"/>
        <v>32.6</v>
      </c>
      <c r="G76" s="125">
        <f t="shared" si="5"/>
        <v>32.6</v>
      </c>
      <c r="H76" s="125">
        <f t="shared" si="5"/>
        <v>32.6</v>
      </c>
      <c r="I76" s="125">
        <f t="shared" si="5"/>
        <v>32.6</v>
      </c>
      <c r="J76" s="117"/>
      <c r="K76" s="118"/>
      <c r="O76" s="192"/>
    </row>
    <row r="77" spans="2:15" ht="15.75">
      <c r="B77" s="122" t="s">
        <v>34</v>
      </c>
      <c r="C77" s="123"/>
      <c r="D77" s="323">
        <f>$D$21</f>
        <v>35</v>
      </c>
      <c r="E77" s="125">
        <f t="shared" si="5"/>
        <v>35</v>
      </c>
      <c r="F77" s="125">
        <f t="shared" si="5"/>
        <v>35</v>
      </c>
      <c r="G77" s="125">
        <f t="shared" si="5"/>
        <v>35</v>
      </c>
      <c r="H77" s="125">
        <f t="shared" si="5"/>
        <v>35</v>
      </c>
      <c r="I77" s="125">
        <f t="shared" si="5"/>
        <v>35</v>
      </c>
      <c r="J77" s="117"/>
      <c r="K77" s="118"/>
      <c r="O77" s="192"/>
    </row>
    <row r="78" spans="2:15" ht="15.75">
      <c r="B78" s="122" t="s">
        <v>35</v>
      </c>
      <c r="C78" s="123"/>
      <c r="D78" s="323">
        <f>$D$22</f>
        <v>36.1</v>
      </c>
      <c r="E78" s="125">
        <f t="shared" si="5"/>
        <v>36.1</v>
      </c>
      <c r="F78" s="125">
        <f t="shared" si="5"/>
        <v>36.1</v>
      </c>
      <c r="G78" s="125">
        <f t="shared" si="5"/>
        <v>36.1</v>
      </c>
      <c r="H78" s="125">
        <f t="shared" si="5"/>
        <v>36.1</v>
      </c>
      <c r="I78" s="125">
        <f t="shared" si="5"/>
        <v>36.1</v>
      </c>
      <c r="J78" s="117"/>
      <c r="K78" s="118"/>
      <c r="O78" s="192"/>
    </row>
    <row r="79" spans="2:15" ht="15.75">
      <c r="B79" s="117" t="s">
        <v>19</v>
      </c>
      <c r="C79" s="117"/>
      <c r="D79" s="117"/>
      <c r="E79" s="126">
        <f>E70*E75+E71*E76+E72*E77+E73*E78</f>
        <v>0</v>
      </c>
      <c r="F79" s="126">
        <f>F70*F75+F71*F76+F72*F77+F73*F78</f>
        <v>0</v>
      </c>
      <c r="G79" s="126">
        <f>G70*G75+G71*G76+G72*G77+G73*G78</f>
        <v>0</v>
      </c>
      <c r="H79" s="126">
        <f>H70*H75+H71*H76+H72*H77+H73*H78</f>
        <v>0</v>
      </c>
      <c r="I79" s="126">
        <f>I70*I75+I71*I76+I72*I77+I73*I78</f>
        <v>0</v>
      </c>
      <c r="J79" s="117"/>
      <c r="K79" s="118"/>
      <c r="O79" s="192"/>
    </row>
    <row r="80" spans="2:15" ht="15.75">
      <c r="B80" s="117" t="s">
        <v>6</v>
      </c>
      <c r="C80" s="117"/>
      <c r="D80" s="117"/>
      <c r="E80" s="126">
        <f>E79*E$8</f>
        <v>0</v>
      </c>
      <c r="F80" s="126">
        <f>F79*F$8</f>
        <v>0</v>
      </c>
      <c r="G80" s="126">
        <f>G79*G$8</f>
        <v>0</v>
      </c>
      <c r="H80" s="126">
        <f>H79*H$8</f>
        <v>0</v>
      </c>
      <c r="I80" s="126">
        <f>I79*I$8</f>
        <v>0</v>
      </c>
      <c r="J80" s="117"/>
      <c r="K80" s="118"/>
      <c r="O80" s="192"/>
    </row>
    <row r="81" spans="2:15" ht="15.75">
      <c r="B81" s="117" t="s">
        <v>44</v>
      </c>
      <c r="C81" s="117"/>
      <c r="D81" s="117"/>
      <c r="E81" s="126">
        <f>E79*E$9</f>
        <v>0</v>
      </c>
      <c r="F81" s="126">
        <f>F79*F$9</f>
        <v>0</v>
      </c>
      <c r="G81" s="126">
        <f>G79*G$9</f>
        <v>0</v>
      </c>
      <c r="H81" s="126">
        <f>H79*H$9</f>
        <v>0</v>
      </c>
      <c r="I81" s="126">
        <f>I79*I$9</f>
        <v>0</v>
      </c>
      <c r="J81" s="117"/>
      <c r="K81" s="118"/>
      <c r="O81" s="192"/>
    </row>
    <row r="82" spans="2:15" ht="15.75">
      <c r="B82" s="117" t="s">
        <v>1</v>
      </c>
      <c r="C82" s="117"/>
      <c r="D82" s="117"/>
      <c r="E82" s="127">
        <f>SUM(E79:E81)</f>
        <v>0</v>
      </c>
      <c r="F82" s="127">
        <f>SUM(F79:F81)</f>
        <v>0</v>
      </c>
      <c r="G82" s="127">
        <f>SUM(G79:G81)</f>
        <v>0</v>
      </c>
      <c r="H82" s="127">
        <f>SUM(H79:H81)</f>
        <v>0</v>
      </c>
      <c r="I82" s="127">
        <f>SUM(I79:I81)</f>
        <v>0</v>
      </c>
      <c r="J82" s="117"/>
      <c r="K82" s="118">
        <f>SUM(E82:I82)</f>
        <v>0</v>
      </c>
      <c r="O82" s="192"/>
    </row>
    <row r="83" ht="15.75">
      <c r="O83" s="192"/>
    </row>
    <row r="84" spans="1:15" ht="16.5" thickBot="1">
      <c r="A84" s="128" t="s">
        <v>65</v>
      </c>
      <c r="B84" s="129"/>
      <c r="C84" s="128"/>
      <c r="D84" s="128"/>
      <c r="E84" s="130">
        <f>E26+E40+E54+E68+E82</f>
        <v>0</v>
      </c>
      <c r="F84" s="130">
        <f>F26+F40+F54+F68+F82</f>
        <v>0</v>
      </c>
      <c r="G84" s="130">
        <f>G26+G40+G54+G68+G82</f>
        <v>0</v>
      </c>
      <c r="H84" s="130">
        <f>H26+H40+H54+H68+H82</f>
        <v>0</v>
      </c>
      <c r="I84" s="130">
        <f>I26+I40+I54+I68+I82</f>
        <v>0</v>
      </c>
      <c r="J84" s="130"/>
      <c r="K84" s="130">
        <f>SUM(E84:I84)</f>
        <v>0</v>
      </c>
      <c r="L84" s="130">
        <f>SUM(L14:L83)</f>
        <v>0</v>
      </c>
      <c r="O84" s="192"/>
    </row>
    <row r="85" ht="16.5" thickTop="1">
      <c r="O85" s="192"/>
    </row>
    <row r="86" ht="15.75">
      <c r="O86" s="192"/>
    </row>
    <row r="87" spans="14:15" ht="15.75">
      <c r="N87" s="8" t="s">
        <v>86</v>
      </c>
      <c r="O87" s="192"/>
    </row>
    <row r="88" spans="1:15" ht="15.75">
      <c r="A88" s="132" t="s">
        <v>56</v>
      </c>
      <c r="B88" s="133"/>
      <c r="C88" s="133"/>
      <c r="D88" s="133"/>
      <c r="E88" s="132">
        <f>E6</f>
        <v>2024</v>
      </c>
      <c r="F88" s="132">
        <f>F6</f>
        <v>2025</v>
      </c>
      <c r="G88" s="132">
        <f>G6</f>
        <v>2026</v>
      </c>
      <c r="H88" s="132">
        <f>H6</f>
        <v>2027</v>
      </c>
      <c r="I88" s="132">
        <f>I6</f>
        <v>2028</v>
      </c>
      <c r="J88" s="133"/>
      <c r="K88" s="114" t="s">
        <v>9</v>
      </c>
      <c r="L88" s="114" t="s">
        <v>63</v>
      </c>
      <c r="N88" s="8" t="s">
        <v>87</v>
      </c>
      <c r="O88" s="192"/>
    </row>
    <row r="89" spans="1:15" ht="15.75">
      <c r="A89" s="389" t="s">
        <v>58</v>
      </c>
      <c r="B89" s="389"/>
      <c r="O89" s="192"/>
    </row>
    <row r="90" spans="2:15" ht="15.75">
      <c r="B90" s="23" t="s">
        <v>57</v>
      </c>
      <c r="E90" s="49"/>
      <c r="F90" s="49"/>
      <c r="G90" s="49"/>
      <c r="H90" s="49"/>
      <c r="I90" s="49"/>
      <c r="K90" s="23"/>
      <c r="L90" s="118">
        <f>SUM(E90:J90)</f>
        <v>0</v>
      </c>
      <c r="O90" s="192"/>
    </row>
    <row r="91" spans="2:15" ht="15.75">
      <c r="B91" s="23" t="s">
        <v>62</v>
      </c>
      <c r="E91" s="49"/>
      <c r="F91" s="49"/>
      <c r="G91" s="49"/>
      <c r="H91" s="49"/>
      <c r="I91" s="49"/>
      <c r="O91" s="192"/>
    </row>
    <row r="92" spans="2:15" ht="15.75">
      <c r="B92" s="23" t="s">
        <v>61</v>
      </c>
      <c r="E92" s="23">
        <f>E90*E91</f>
        <v>0</v>
      </c>
      <c r="F92" s="23">
        <f>F90*F91</f>
        <v>0</v>
      </c>
      <c r="G92" s="23">
        <f>G90*G91</f>
        <v>0</v>
      </c>
      <c r="H92" s="23">
        <f>H90*H91</f>
        <v>0</v>
      </c>
      <c r="I92" s="23">
        <f>I90*I91</f>
        <v>0</v>
      </c>
      <c r="K92" s="118">
        <f>SUM(E92:I92)</f>
        <v>0</v>
      </c>
      <c r="O92" s="192"/>
    </row>
    <row r="93" spans="1:15" ht="15.75">
      <c r="A93" s="389" t="s">
        <v>59</v>
      </c>
      <c r="B93" s="389"/>
      <c r="O93" s="192"/>
    </row>
    <row r="94" spans="2:15" ht="15.75">
      <c r="B94" s="23" t="s">
        <v>57</v>
      </c>
      <c r="E94" s="49"/>
      <c r="F94" s="49"/>
      <c r="G94" s="49"/>
      <c r="H94" s="49"/>
      <c r="I94" s="49"/>
      <c r="K94" s="23"/>
      <c r="L94" s="118">
        <f>SUM(E94:J94)</f>
        <v>0</v>
      </c>
      <c r="O94" s="192"/>
    </row>
    <row r="95" spans="2:15" ht="15.75">
      <c r="B95" s="23" t="s">
        <v>62</v>
      </c>
      <c r="E95" s="49"/>
      <c r="F95" s="49"/>
      <c r="G95" s="49"/>
      <c r="H95" s="49"/>
      <c r="I95" s="49"/>
      <c r="O95" s="192"/>
    </row>
    <row r="96" spans="2:15" ht="15.75">
      <c r="B96" s="23" t="s">
        <v>61</v>
      </c>
      <c r="E96" s="23">
        <f>E94*E95</f>
        <v>0</v>
      </c>
      <c r="F96" s="23">
        <f>F94*F95</f>
        <v>0</v>
      </c>
      <c r="G96" s="23">
        <f>G94*G95</f>
        <v>0</v>
      </c>
      <c r="H96" s="23">
        <f>H94*H95</f>
        <v>0</v>
      </c>
      <c r="I96" s="23">
        <f>I94*I95</f>
        <v>0</v>
      </c>
      <c r="K96" s="118">
        <f>SUM(E96:I96)</f>
        <v>0</v>
      </c>
      <c r="O96" s="192"/>
    </row>
    <row r="97" spans="1:15" ht="15.75">
      <c r="A97" s="389" t="s">
        <v>60</v>
      </c>
      <c r="B97" s="389"/>
      <c r="O97" s="192"/>
    </row>
    <row r="98" spans="2:15" ht="15.75">
      <c r="B98" s="23" t="s">
        <v>57</v>
      </c>
      <c r="E98" s="49"/>
      <c r="F98" s="49"/>
      <c r="G98" s="49"/>
      <c r="H98" s="49"/>
      <c r="I98" s="49"/>
      <c r="K98" s="23"/>
      <c r="L98" s="118">
        <f>SUM(E98:J98)</f>
        <v>0</v>
      </c>
      <c r="O98" s="192"/>
    </row>
    <row r="99" spans="2:15" ht="15.75">
      <c r="B99" s="23" t="s">
        <v>62</v>
      </c>
      <c r="E99" s="49"/>
      <c r="F99" s="49"/>
      <c r="G99" s="49"/>
      <c r="H99" s="49"/>
      <c r="I99" s="49"/>
      <c r="O99" s="192"/>
    </row>
    <row r="100" spans="2:15" ht="15.75">
      <c r="B100" s="23" t="s">
        <v>61</v>
      </c>
      <c r="E100" s="23">
        <f>E98*E99</f>
        <v>0</v>
      </c>
      <c r="F100" s="23">
        <f>F98*F99</f>
        <v>0</v>
      </c>
      <c r="G100" s="23">
        <f>G98*G99</f>
        <v>0</v>
      </c>
      <c r="H100" s="23">
        <f>H98*H99</f>
        <v>0</v>
      </c>
      <c r="I100" s="23">
        <f>I98*I99</f>
        <v>0</v>
      </c>
      <c r="K100" s="118">
        <f>SUM(E100:I100)</f>
        <v>0</v>
      </c>
      <c r="O100" s="192"/>
    </row>
    <row r="101" ht="15.75">
      <c r="O101" s="192"/>
    </row>
    <row r="102" spans="1:15" ht="16.5" thickBot="1">
      <c r="A102" s="128" t="s">
        <v>61</v>
      </c>
      <c r="B102" s="129"/>
      <c r="C102" s="128"/>
      <c r="D102" s="128"/>
      <c r="E102" s="130">
        <f>E92+E96+E100</f>
        <v>0</v>
      </c>
      <c r="F102" s="130">
        <f>F92+F96+F100</f>
        <v>0</v>
      </c>
      <c r="G102" s="130">
        <f>G92+G96+G100</f>
        <v>0</v>
      </c>
      <c r="H102" s="130">
        <f>H92+H96+H100</f>
        <v>0</v>
      </c>
      <c r="I102" s="130">
        <f>I92+I96+I100</f>
        <v>0</v>
      </c>
      <c r="J102" s="130"/>
      <c r="K102" s="130">
        <f>K92+K96+K100</f>
        <v>0</v>
      </c>
      <c r="L102" s="130">
        <f>SUM(L90:L101)</f>
        <v>0</v>
      </c>
      <c r="O102" s="192"/>
    </row>
    <row r="103" ht="16.5" thickTop="1"/>
  </sheetData>
  <sheetProtection sheet="1"/>
  <mergeCells count="8">
    <mergeCell ref="A13:B13"/>
    <mergeCell ref="A27:B27"/>
    <mergeCell ref="A97:B97"/>
    <mergeCell ref="A89:B89"/>
    <mergeCell ref="A93:B93"/>
    <mergeCell ref="A55:B55"/>
    <mergeCell ref="A41:B41"/>
    <mergeCell ref="A69:B69"/>
  </mergeCells>
  <printOptions/>
  <pageMargins left="0.75" right="0.75" top="1" bottom="1" header="0.5" footer="0.5"/>
  <pageSetup fitToHeight="1" fitToWidth="1" horizontalDpi="600" verticalDpi="600" orientation="portrait" paperSize="9" scale="49" r:id="rId3"/>
  <legacyDrawing r:id="rId2"/>
</worksheet>
</file>

<file path=xl/worksheets/sheet4.xml><?xml version="1.0" encoding="utf-8"?>
<worksheet xmlns="http://schemas.openxmlformats.org/spreadsheetml/2006/main" xmlns:r="http://schemas.openxmlformats.org/officeDocument/2006/relationships">
  <sheetPr>
    <tabColor indexed="43"/>
    <pageSetUpPr fitToPage="1"/>
  </sheetPr>
  <dimension ref="A1:V80"/>
  <sheetViews>
    <sheetView zoomScaleSheetLayoutView="100" zoomScalePageLayoutView="0" workbookViewId="0" topLeftCell="A1">
      <pane ySplit="6" topLeftCell="A7" activePane="bottomLeft" state="frozen"/>
      <selection pane="topLeft" activeCell="A1" sqref="A1"/>
      <selection pane="bottomLeft" activeCell="D13" sqref="D13"/>
    </sheetView>
  </sheetViews>
  <sheetFormatPr defaultColWidth="9.140625" defaultRowHeight="12.75" outlineLevelRow="1"/>
  <cols>
    <col min="1" max="1" width="2.57421875" style="23" customWidth="1"/>
    <col min="2" max="2" width="29.57421875" style="23" customWidth="1"/>
    <col min="3" max="3" width="13.140625" style="23" customWidth="1"/>
    <col min="4" max="4" width="9.00390625" style="23" customWidth="1"/>
    <col min="5" max="5" width="12.421875" style="23" customWidth="1"/>
    <col min="6" max="10" width="12.57421875" style="23" customWidth="1"/>
    <col min="11" max="11" width="2.421875" style="23" customWidth="1"/>
    <col min="12" max="12" width="13.57421875" style="131" customWidth="1"/>
    <col min="13" max="13" width="13.421875" style="23" customWidth="1"/>
    <col min="14" max="14" width="3.57421875" style="23" customWidth="1"/>
    <col min="15" max="15" width="51.00390625" style="23" customWidth="1"/>
    <col min="16" max="21" width="9.140625" style="151" customWidth="1"/>
    <col min="22" max="16384" width="9.140625" style="23" customWidth="1"/>
  </cols>
  <sheetData>
    <row r="1" spans="1:21" s="1" customFormat="1" ht="19.5" thickTop="1">
      <c r="A1" s="12" t="s">
        <v>258</v>
      </c>
      <c r="B1" s="97"/>
      <c r="C1" s="98"/>
      <c r="D1" s="98"/>
      <c r="E1" s="98"/>
      <c r="F1" s="57"/>
      <c r="G1" s="391"/>
      <c r="H1" s="391"/>
      <c r="I1" s="57"/>
      <c r="J1" s="57"/>
      <c r="K1" s="57"/>
      <c r="L1" s="99"/>
      <c r="M1" s="100"/>
      <c r="O1" s="287" t="s">
        <v>89</v>
      </c>
      <c r="P1" s="151" t="s">
        <v>176</v>
      </c>
      <c r="Q1" s="151"/>
      <c r="R1" s="151"/>
      <c r="S1" s="151"/>
      <c r="T1" s="151"/>
      <c r="U1" s="151"/>
    </row>
    <row r="2" spans="1:22" s="1" customFormat="1" ht="15.75">
      <c r="A2" s="3" t="s">
        <v>175</v>
      </c>
      <c r="B2" s="4"/>
      <c r="C2" s="4"/>
      <c r="D2" s="4"/>
      <c r="E2" s="4"/>
      <c r="F2" s="5"/>
      <c r="G2" s="5"/>
      <c r="H2" s="5"/>
      <c r="I2" s="5"/>
      <c r="J2" s="5"/>
      <c r="K2" s="5"/>
      <c r="L2" s="101"/>
      <c r="M2" s="102"/>
      <c r="O2" s="288" t="s">
        <v>90</v>
      </c>
      <c r="P2" s="276"/>
      <c r="Q2" s="276"/>
      <c r="R2" s="276"/>
      <c r="S2" s="276"/>
      <c r="T2" s="276"/>
      <c r="U2" s="276"/>
      <c r="V2" s="181"/>
    </row>
    <row r="3" spans="1:22" s="1" customFormat="1" ht="15.75">
      <c r="A3" s="7" t="s">
        <v>7</v>
      </c>
      <c r="B3" s="4"/>
      <c r="C3" s="103">
        <f>'Flik 1 Sammanställning Summary'!C6:H6</f>
        <v>0</v>
      </c>
      <c r="D3" s="103"/>
      <c r="E3" s="103"/>
      <c r="F3" s="103"/>
      <c r="G3" s="104"/>
      <c r="H3" s="104"/>
      <c r="I3" s="5"/>
      <c r="J3" s="5"/>
      <c r="K3" s="5"/>
      <c r="L3" s="101"/>
      <c r="M3" s="102"/>
      <c r="O3" s="288" t="s">
        <v>214</v>
      </c>
      <c r="P3" s="276"/>
      <c r="Q3" s="276"/>
      <c r="R3" s="276"/>
      <c r="S3" s="276"/>
      <c r="T3" s="276"/>
      <c r="U3" s="276"/>
      <c r="V3" s="181"/>
    </row>
    <row r="4" spans="1:22" s="1" customFormat="1" ht="16.5" thickBot="1">
      <c r="A4" s="9" t="s">
        <v>8</v>
      </c>
      <c r="B4" s="10"/>
      <c r="C4" s="105">
        <f>'Flik 1 Sammanställning Summary'!C7:H7</f>
        <v>0</v>
      </c>
      <c r="D4" s="106"/>
      <c r="E4" s="106"/>
      <c r="F4" s="107"/>
      <c r="G4" s="107"/>
      <c r="H4" s="107"/>
      <c r="I4" s="11"/>
      <c r="J4" s="11"/>
      <c r="K4" s="11"/>
      <c r="L4" s="108"/>
      <c r="M4" s="109"/>
      <c r="O4" s="289" t="s">
        <v>215</v>
      </c>
      <c r="P4" s="276"/>
      <c r="Q4" s="276"/>
      <c r="R4" s="276"/>
      <c r="S4" s="276"/>
      <c r="T4" s="276"/>
      <c r="U4" s="276"/>
      <c r="V4" s="181"/>
    </row>
    <row r="5" spans="1:22" s="1" customFormat="1" ht="16.5" thickTop="1">
      <c r="A5" s="14"/>
      <c r="B5" s="4"/>
      <c r="C5" s="103"/>
      <c r="D5" s="110"/>
      <c r="E5" s="110"/>
      <c r="F5" s="104"/>
      <c r="G5" s="104"/>
      <c r="H5" s="104"/>
      <c r="I5" s="5"/>
      <c r="J5" s="5"/>
      <c r="K5" s="5"/>
      <c r="L5" s="101"/>
      <c r="M5" s="111"/>
      <c r="P5" s="276"/>
      <c r="Q5" s="276"/>
      <c r="R5" s="276"/>
      <c r="S5" s="276"/>
      <c r="T5" s="276"/>
      <c r="U5" s="276"/>
      <c r="V5" s="181"/>
    </row>
    <row r="6" spans="1:22" s="115" customFormat="1" ht="19.5" customHeight="1">
      <c r="A6" s="112" t="s">
        <v>81</v>
      </c>
      <c r="B6" s="113"/>
      <c r="C6" s="113"/>
      <c r="D6" s="112"/>
      <c r="E6" s="112"/>
      <c r="F6" s="112"/>
      <c r="G6" s="112"/>
      <c r="H6" s="112"/>
      <c r="I6" s="112"/>
      <c r="J6" s="112"/>
      <c r="K6" s="113"/>
      <c r="L6" s="114"/>
      <c r="M6" s="114"/>
      <c r="P6" s="193"/>
      <c r="Q6" s="193"/>
      <c r="R6" s="193"/>
      <c r="S6" s="193"/>
      <c r="T6" s="193"/>
      <c r="U6" s="193"/>
      <c r="V6" s="192"/>
    </row>
    <row r="7" spans="2:22" ht="12.75">
      <c r="B7" s="116" t="s">
        <v>46</v>
      </c>
      <c r="C7" s="117"/>
      <c r="D7" s="117"/>
      <c r="E7" s="117"/>
      <c r="F7" s="117"/>
      <c r="G7" s="117"/>
      <c r="H7" s="117"/>
      <c r="I7" s="117"/>
      <c r="J7" s="117"/>
      <c r="K7" s="117"/>
      <c r="L7" s="118"/>
      <c r="P7" s="276"/>
      <c r="Q7" s="276"/>
      <c r="R7" s="276"/>
      <c r="S7" s="276"/>
      <c r="T7" s="276"/>
      <c r="U7" s="276"/>
      <c r="V7" s="48"/>
    </row>
    <row r="8" spans="2:22" ht="12.75">
      <c r="B8" s="117" t="s">
        <v>6</v>
      </c>
      <c r="C8" s="342">
        <f>'Flik 2 Beräkn dokt o stip'!E8</f>
        <v>0.57</v>
      </c>
      <c r="D8" s="117"/>
      <c r="E8" s="117"/>
      <c r="F8" s="119"/>
      <c r="G8" s="119"/>
      <c r="H8" s="119"/>
      <c r="I8" s="119"/>
      <c r="J8" s="119"/>
      <c r="K8" s="117"/>
      <c r="L8" s="118"/>
      <c r="P8" s="276"/>
      <c r="Q8" s="276"/>
      <c r="R8" s="276"/>
      <c r="S8" s="276"/>
      <c r="T8" s="276"/>
      <c r="U8" s="276"/>
      <c r="V8" s="48"/>
    </row>
    <row r="9" spans="2:22" ht="12.75">
      <c r="B9" s="117" t="s">
        <v>44</v>
      </c>
      <c r="C9" s="343">
        <v>0.021</v>
      </c>
      <c r="D9" s="117"/>
      <c r="E9" s="117"/>
      <c r="F9" s="119"/>
      <c r="G9" s="119"/>
      <c r="H9" s="119"/>
      <c r="I9" s="119"/>
      <c r="J9" s="119"/>
      <c r="K9" s="117"/>
      <c r="L9" s="118"/>
      <c r="P9" s="276"/>
      <c r="Q9" s="276"/>
      <c r="R9" s="276"/>
      <c r="S9" s="276"/>
      <c r="T9" s="276"/>
      <c r="U9" s="276"/>
      <c r="V9" s="48"/>
    </row>
    <row r="10" spans="2:22" ht="12.75">
      <c r="B10" s="117" t="s">
        <v>192</v>
      </c>
      <c r="C10" s="344">
        <v>0.12</v>
      </c>
      <c r="D10" s="117"/>
      <c r="E10" s="117"/>
      <c r="F10" s="119"/>
      <c r="G10" s="119"/>
      <c r="H10" s="119"/>
      <c r="I10" s="119"/>
      <c r="J10" s="119"/>
      <c r="K10" s="117"/>
      <c r="L10" s="118"/>
      <c r="P10" s="276"/>
      <c r="Q10" s="276"/>
      <c r="R10" s="276"/>
      <c r="S10" s="276"/>
      <c r="T10" s="276"/>
      <c r="U10" s="276"/>
      <c r="V10" s="48"/>
    </row>
    <row r="11" spans="1:22" ht="12.75">
      <c r="A11" s="117"/>
      <c r="B11" s="117"/>
      <c r="C11" s="117"/>
      <c r="D11" s="117"/>
      <c r="E11" s="117"/>
      <c r="F11" s="120"/>
      <c r="G11" s="120"/>
      <c r="H11" s="120"/>
      <c r="I11" s="120"/>
      <c r="J11" s="120"/>
      <c r="K11" s="117"/>
      <c r="L11" s="118"/>
      <c r="P11" s="276"/>
      <c r="Q11" s="276"/>
      <c r="R11" s="276"/>
      <c r="S11" s="276"/>
      <c r="T11" s="276"/>
      <c r="U11" s="276"/>
      <c r="V11" s="48"/>
    </row>
    <row r="12" spans="1:22" ht="15.75">
      <c r="A12" s="112"/>
      <c r="B12" s="113"/>
      <c r="C12" s="113"/>
      <c r="D12" s="163" t="s">
        <v>315</v>
      </c>
      <c r="E12" s="163" t="s">
        <v>212</v>
      </c>
      <c r="F12" s="163">
        <f>'Flik 1 Sammanställning Summary'!D9</f>
        <v>2024</v>
      </c>
      <c r="G12" s="163">
        <f>'Flik 1 Sammanställning Summary'!E9</f>
        <v>2025</v>
      </c>
      <c r="H12" s="163">
        <f>'Flik 1 Sammanställning Summary'!F9</f>
        <v>2026</v>
      </c>
      <c r="I12" s="163">
        <f>'Flik 1 Sammanställning Summary'!G9</f>
        <v>2027</v>
      </c>
      <c r="J12" s="163">
        <f>'Flik 1 Sammanställning Summary'!H9</f>
        <v>2028</v>
      </c>
      <c r="K12" s="270"/>
      <c r="L12" s="114" t="s">
        <v>9</v>
      </c>
      <c r="M12" s="114" t="s">
        <v>63</v>
      </c>
      <c r="P12" s="276"/>
      <c r="Q12" s="276"/>
      <c r="R12" s="276"/>
      <c r="S12" s="276"/>
      <c r="T12" s="276"/>
      <c r="U12" s="276"/>
      <c r="V12" s="48"/>
    </row>
    <row r="13" spans="1:22" ht="13.5">
      <c r="A13" s="389" t="s">
        <v>28</v>
      </c>
      <c r="B13" s="389"/>
      <c r="C13" s="117"/>
      <c r="D13" s="51"/>
      <c r="E13" s="266">
        <v>0.022</v>
      </c>
      <c r="F13" s="269"/>
      <c r="G13" s="269"/>
      <c r="H13" s="269"/>
      <c r="I13" s="269"/>
      <c r="J13" s="269"/>
      <c r="K13" s="269"/>
      <c r="L13" s="271"/>
      <c r="M13" s="272"/>
      <c r="P13" s="276"/>
      <c r="Q13" s="276"/>
      <c r="R13" s="276"/>
      <c r="S13" s="276"/>
      <c r="T13" s="276"/>
      <c r="U13" s="276"/>
      <c r="V13" s="48"/>
    </row>
    <row r="14" spans="2:22" ht="12.75">
      <c r="B14" s="122" t="s">
        <v>52</v>
      </c>
      <c r="C14" s="123"/>
      <c r="D14" s="269"/>
      <c r="E14" s="269"/>
      <c r="F14" s="50"/>
      <c r="G14" s="50">
        <v>0</v>
      </c>
      <c r="H14" s="50"/>
      <c r="I14" s="50"/>
      <c r="J14" s="50"/>
      <c r="K14" s="269"/>
      <c r="L14" s="271"/>
      <c r="M14" s="272"/>
      <c r="P14" s="276"/>
      <c r="Q14" s="276"/>
      <c r="R14" s="276"/>
      <c r="S14" s="276"/>
      <c r="T14" s="276"/>
      <c r="U14" s="276"/>
      <c r="V14" s="48"/>
    </row>
    <row r="15" spans="2:22" ht="12.75">
      <c r="B15" s="122" t="s">
        <v>53</v>
      </c>
      <c r="C15" s="123"/>
      <c r="D15" s="269"/>
      <c r="E15" s="269"/>
      <c r="F15" s="50"/>
      <c r="G15" s="50"/>
      <c r="H15" s="50"/>
      <c r="I15" s="50"/>
      <c r="J15" s="50"/>
      <c r="K15" s="269"/>
      <c r="L15" s="271"/>
      <c r="M15" s="272"/>
      <c r="P15" s="276"/>
      <c r="Q15" s="276"/>
      <c r="R15" s="276"/>
      <c r="S15" s="276"/>
      <c r="T15" s="276"/>
      <c r="U15" s="276"/>
      <c r="V15" s="48"/>
    </row>
    <row r="16" spans="2:22" ht="12.75">
      <c r="B16" s="122" t="s">
        <v>47</v>
      </c>
      <c r="C16" s="123"/>
      <c r="D16" s="269"/>
      <c r="E16" s="269"/>
      <c r="F16" s="126">
        <f>SUM(F14:F15)</f>
        <v>0</v>
      </c>
      <c r="G16" s="126">
        <f>SUM(G14:G15)</f>
        <v>0</v>
      </c>
      <c r="H16" s="126">
        <f>SUM(H14:H15)</f>
        <v>0</v>
      </c>
      <c r="I16" s="126">
        <f>SUM(I14:I15)</f>
        <v>0</v>
      </c>
      <c r="J16" s="126">
        <f>SUM(J14:J15)</f>
        <v>0</v>
      </c>
      <c r="K16" s="269"/>
      <c r="L16" s="273"/>
      <c r="M16" s="271">
        <f>SUM(F16:K16)</f>
        <v>0</v>
      </c>
      <c r="P16" s="276"/>
      <c r="Q16" s="276"/>
      <c r="R16" s="276"/>
      <c r="S16" s="276"/>
      <c r="T16" s="276"/>
      <c r="U16" s="276"/>
      <c r="V16" s="48"/>
    </row>
    <row r="17" spans="2:22" ht="12.75">
      <c r="B17" s="265" t="s">
        <v>193</v>
      </c>
      <c r="C17" s="123"/>
      <c r="D17" s="125"/>
      <c r="E17" s="125"/>
      <c r="F17" s="273"/>
      <c r="G17" s="134"/>
      <c r="H17" s="134"/>
      <c r="I17" s="134"/>
      <c r="J17" s="134"/>
      <c r="K17" s="269"/>
      <c r="L17" s="271"/>
      <c r="M17" s="272"/>
      <c r="P17" s="276"/>
      <c r="Q17" s="276"/>
      <c r="R17" s="276"/>
      <c r="S17" s="276"/>
      <c r="T17" s="276"/>
      <c r="U17" s="276"/>
      <c r="V17" s="48"/>
    </row>
    <row r="18" spans="2:22" ht="12.75" hidden="1" outlineLevel="1">
      <c r="B18" s="122" t="s">
        <v>115</v>
      </c>
      <c r="C18" s="123"/>
      <c r="D18" s="125">
        <f>D13</f>
        <v>0</v>
      </c>
      <c r="E18" s="125"/>
      <c r="F18" s="273"/>
      <c r="G18" s="134"/>
      <c r="H18" s="134"/>
      <c r="I18" s="134"/>
      <c r="J18" s="134"/>
      <c r="K18" s="269"/>
      <c r="L18" s="271"/>
      <c r="M18" s="272"/>
      <c r="P18" s="276"/>
      <c r="Q18" s="276"/>
      <c r="R18" s="276"/>
      <c r="S18" s="276"/>
      <c r="T18" s="276"/>
      <c r="U18" s="276"/>
      <c r="V18" s="48"/>
    </row>
    <row r="19" spans="2:22" ht="12.75" customHeight="1" hidden="1" outlineLevel="1">
      <c r="B19" s="122" t="s">
        <v>191</v>
      </c>
      <c r="C19" s="123"/>
      <c r="D19" s="267">
        <f>E13</f>
        <v>0.022</v>
      </c>
      <c r="E19" s="267"/>
      <c r="F19" s="134">
        <f>D18</f>
        <v>0</v>
      </c>
      <c r="G19" s="134">
        <f>F19*(1+$D19)</f>
        <v>0</v>
      </c>
      <c r="H19" s="134">
        <f>G19*(1+$D19)</f>
        <v>0</v>
      </c>
      <c r="I19" s="134">
        <f>H19*(1+$D19)</f>
        <v>0</v>
      </c>
      <c r="J19" s="134">
        <f>I19*(1+$D19)</f>
        <v>0</v>
      </c>
      <c r="K19" s="269"/>
      <c r="L19" s="271"/>
      <c r="M19" s="272"/>
      <c r="P19" s="276"/>
      <c r="Q19" s="276"/>
      <c r="R19" s="276"/>
      <c r="S19" s="276"/>
      <c r="T19" s="276"/>
      <c r="U19" s="276"/>
      <c r="V19" s="48"/>
    </row>
    <row r="20" spans="2:22" ht="12.75" customHeight="1" hidden="1" outlineLevel="1">
      <c r="B20" s="117" t="s">
        <v>19</v>
      </c>
      <c r="C20" s="117"/>
      <c r="D20" s="269"/>
      <c r="E20" s="269"/>
      <c r="F20" s="134">
        <f>F16*F19</f>
        <v>0</v>
      </c>
      <c r="G20" s="134">
        <f>G16*G19</f>
        <v>0</v>
      </c>
      <c r="H20" s="134">
        <f>H16*H19</f>
        <v>0</v>
      </c>
      <c r="I20" s="134">
        <f>I16*I19</f>
        <v>0</v>
      </c>
      <c r="J20" s="134">
        <f>J16*J19</f>
        <v>0</v>
      </c>
      <c r="K20" s="269"/>
      <c r="L20" s="271"/>
      <c r="M20" s="272"/>
      <c r="P20" s="276"/>
      <c r="Q20" s="276"/>
      <c r="R20" s="276"/>
      <c r="S20" s="276"/>
      <c r="T20" s="276"/>
      <c r="U20" s="276"/>
      <c r="V20" s="48"/>
    </row>
    <row r="21" spans="2:22" ht="12.75" customHeight="1" hidden="1" outlineLevel="1">
      <c r="B21" s="117" t="s">
        <v>6</v>
      </c>
      <c r="C21" s="117"/>
      <c r="D21" s="269"/>
      <c r="E21" s="269"/>
      <c r="F21" s="134">
        <f>F20*$C$8</f>
        <v>0</v>
      </c>
      <c r="G21" s="134">
        <f>G20*$C$8</f>
        <v>0</v>
      </c>
      <c r="H21" s="134">
        <f>H20*$C$8</f>
        <v>0</v>
      </c>
      <c r="I21" s="134">
        <f>I20*$C$8</f>
        <v>0</v>
      </c>
      <c r="J21" s="134">
        <f>J20*$C$8</f>
        <v>0</v>
      </c>
      <c r="K21" s="269"/>
      <c r="L21" s="271"/>
      <c r="M21" s="272"/>
      <c r="P21" s="276"/>
      <c r="Q21" s="276"/>
      <c r="R21" s="276"/>
      <c r="S21" s="276"/>
      <c r="T21" s="276"/>
      <c r="U21" s="276"/>
      <c r="V21" s="48"/>
    </row>
    <row r="22" spans="2:22" ht="12.75" customHeight="1" hidden="1" outlineLevel="1">
      <c r="B22" s="117" t="s">
        <v>0</v>
      </c>
      <c r="C22" s="117"/>
      <c r="D22" s="269"/>
      <c r="E22" s="269"/>
      <c r="F22" s="134">
        <f>(F15*$D18*$C$10)+(F14*F19*$C$9)</f>
        <v>0</v>
      </c>
      <c r="G22" s="134">
        <f>(G15*$D18*$C$10)+(G14*G19*$C$9)</f>
        <v>0</v>
      </c>
      <c r="H22" s="134">
        <f>(H15*$D18*$C$10)+(H14*H19*$C$9)</f>
        <v>0</v>
      </c>
      <c r="I22" s="134">
        <f>(I15*$D18*$C$10)+(I14*I19*$C$9)</f>
        <v>0</v>
      </c>
      <c r="J22" s="134">
        <f>(J15*$D18*$C$10)+(J14*J19*$C$9)</f>
        <v>0</v>
      </c>
      <c r="K22" s="269"/>
      <c r="L22" s="271"/>
      <c r="M22" s="272"/>
      <c r="P22" s="276"/>
      <c r="Q22" s="276"/>
      <c r="R22" s="276"/>
      <c r="S22" s="276"/>
      <c r="T22" s="276"/>
      <c r="U22" s="276"/>
      <c r="V22" s="48"/>
    </row>
    <row r="23" spans="2:22" ht="12.75" collapsed="1">
      <c r="B23" s="117" t="s">
        <v>1</v>
      </c>
      <c r="C23" s="117"/>
      <c r="D23" s="269"/>
      <c r="E23" s="269"/>
      <c r="F23" s="274">
        <f>SUM(F20:F22)</f>
        <v>0</v>
      </c>
      <c r="G23" s="274">
        <f>SUM(G20:G22)</f>
        <v>0</v>
      </c>
      <c r="H23" s="274">
        <f>SUM(H20:H22)</f>
        <v>0</v>
      </c>
      <c r="I23" s="274">
        <f>SUM(I20:I22)</f>
        <v>0</v>
      </c>
      <c r="J23" s="274">
        <f>SUM(J20:J22)</f>
        <v>0</v>
      </c>
      <c r="K23" s="269"/>
      <c r="L23" s="271">
        <f>SUM(F23:J23)</f>
        <v>0</v>
      </c>
      <c r="M23" s="272"/>
      <c r="P23" s="276"/>
      <c r="Q23" s="276"/>
      <c r="R23" s="276"/>
      <c r="S23" s="276"/>
      <c r="T23" s="276"/>
      <c r="U23" s="276"/>
      <c r="V23" s="48"/>
    </row>
    <row r="24" spans="1:22" ht="13.5">
      <c r="A24" s="389" t="s">
        <v>29</v>
      </c>
      <c r="B24" s="389"/>
      <c r="C24" s="117"/>
      <c r="D24" s="51"/>
      <c r="E24" s="266">
        <v>0</v>
      </c>
      <c r="F24" s="269"/>
      <c r="G24" s="269"/>
      <c r="H24" s="269"/>
      <c r="I24" s="269"/>
      <c r="J24" s="269"/>
      <c r="K24" s="269"/>
      <c r="L24" s="271"/>
      <c r="M24" s="272"/>
      <c r="P24" s="276"/>
      <c r="Q24" s="276"/>
      <c r="R24" s="276"/>
      <c r="S24" s="276"/>
      <c r="T24" s="276"/>
      <c r="U24" s="276"/>
      <c r="V24" s="48"/>
    </row>
    <row r="25" spans="2:22" ht="12.75">
      <c r="B25" s="122" t="s">
        <v>52</v>
      </c>
      <c r="C25" s="123"/>
      <c r="D25" s="269"/>
      <c r="E25" s="269"/>
      <c r="F25" s="50"/>
      <c r="G25" s="50"/>
      <c r="H25" s="50"/>
      <c r="I25" s="50"/>
      <c r="J25" s="50"/>
      <c r="K25" s="269"/>
      <c r="L25" s="271"/>
      <c r="M25" s="272"/>
      <c r="P25" s="276"/>
      <c r="Q25" s="276"/>
      <c r="R25" s="276"/>
      <c r="S25" s="276"/>
      <c r="T25" s="276"/>
      <c r="U25" s="276"/>
      <c r="V25" s="48"/>
    </row>
    <row r="26" spans="2:22" ht="12.75">
      <c r="B26" s="122" t="s">
        <v>53</v>
      </c>
      <c r="C26" s="123"/>
      <c r="D26" s="269"/>
      <c r="E26" s="269"/>
      <c r="F26" s="50"/>
      <c r="G26" s="50"/>
      <c r="H26" s="50"/>
      <c r="I26" s="50"/>
      <c r="J26" s="50"/>
      <c r="K26" s="269"/>
      <c r="L26" s="271"/>
      <c r="M26" s="272"/>
      <c r="P26" s="276"/>
      <c r="Q26" s="276"/>
      <c r="R26" s="276"/>
      <c r="S26" s="276"/>
      <c r="T26" s="276"/>
      <c r="U26" s="276"/>
      <c r="V26" s="48"/>
    </row>
    <row r="27" spans="2:22" ht="12.75">
      <c r="B27" s="122" t="s">
        <v>47</v>
      </c>
      <c r="C27" s="123"/>
      <c r="D27" s="269"/>
      <c r="E27" s="269"/>
      <c r="F27" s="126">
        <f>SUM(F25:F26)</f>
        <v>0</v>
      </c>
      <c r="G27" s="126">
        <f>SUM(G25:G26)</f>
        <v>0</v>
      </c>
      <c r="H27" s="126">
        <f>SUM(H25:H26)</f>
        <v>0</v>
      </c>
      <c r="I27" s="126">
        <f>SUM(I25:I26)</f>
        <v>0</v>
      </c>
      <c r="J27" s="126">
        <f>SUM(J25:J26)</f>
        <v>0</v>
      </c>
      <c r="K27" s="269"/>
      <c r="L27" s="273"/>
      <c r="M27" s="271">
        <f>SUM(F27:K27)</f>
        <v>0</v>
      </c>
      <c r="P27" s="276"/>
      <c r="Q27" s="276"/>
      <c r="R27" s="276"/>
      <c r="S27" s="276"/>
      <c r="T27" s="276"/>
      <c r="U27" s="276"/>
      <c r="V27" s="48"/>
    </row>
    <row r="28" spans="2:22" ht="12.75">
      <c r="B28" s="265" t="s">
        <v>193</v>
      </c>
      <c r="C28" s="123"/>
      <c r="D28" s="125"/>
      <c r="E28" s="125"/>
      <c r="F28" s="273"/>
      <c r="G28" s="134"/>
      <c r="H28" s="134"/>
      <c r="I28" s="134"/>
      <c r="J28" s="134"/>
      <c r="K28" s="269"/>
      <c r="L28" s="271"/>
      <c r="M28" s="272"/>
      <c r="P28" s="276"/>
      <c r="Q28" s="276"/>
      <c r="R28" s="276"/>
      <c r="S28" s="276"/>
      <c r="T28" s="276"/>
      <c r="U28" s="276"/>
      <c r="V28" s="48"/>
    </row>
    <row r="29" spans="2:22" ht="12.75" hidden="1" outlineLevel="1">
      <c r="B29" s="122" t="s">
        <v>115</v>
      </c>
      <c r="C29" s="123"/>
      <c r="D29" s="125">
        <f>D24</f>
        <v>0</v>
      </c>
      <c r="E29" s="125"/>
      <c r="F29" s="272"/>
      <c r="G29" s="134"/>
      <c r="H29" s="134"/>
      <c r="I29" s="134"/>
      <c r="J29" s="134"/>
      <c r="K29" s="269"/>
      <c r="L29" s="271"/>
      <c r="M29" s="272"/>
      <c r="P29" s="276"/>
      <c r="Q29" s="276"/>
      <c r="R29" s="276"/>
      <c r="S29" s="276"/>
      <c r="T29" s="276"/>
      <c r="U29" s="276"/>
      <c r="V29" s="48"/>
    </row>
    <row r="30" spans="2:22" ht="12.75" hidden="1" outlineLevel="1">
      <c r="B30" s="122" t="s">
        <v>191</v>
      </c>
      <c r="C30" s="123"/>
      <c r="D30" s="267">
        <f>E24</f>
        <v>0</v>
      </c>
      <c r="E30" s="267"/>
      <c r="F30" s="134">
        <f>D29</f>
        <v>0</v>
      </c>
      <c r="G30" s="134">
        <f>F30*(1+$D30)</f>
        <v>0</v>
      </c>
      <c r="H30" s="134">
        <f>G30*(1+$D30)</f>
        <v>0</v>
      </c>
      <c r="I30" s="134">
        <f>H30*(1+$D30)</f>
        <v>0</v>
      </c>
      <c r="J30" s="134">
        <f>I30*(1+$D30)</f>
        <v>0</v>
      </c>
      <c r="K30" s="269"/>
      <c r="L30" s="271"/>
      <c r="M30" s="272"/>
      <c r="P30" s="276"/>
      <c r="Q30" s="276"/>
      <c r="R30" s="276"/>
      <c r="S30" s="276"/>
      <c r="T30" s="276"/>
      <c r="U30" s="276"/>
      <c r="V30" s="48"/>
    </row>
    <row r="31" spans="2:22" ht="12.75" hidden="1" outlineLevel="1">
      <c r="B31" s="117" t="s">
        <v>19</v>
      </c>
      <c r="C31" s="117"/>
      <c r="D31" s="269"/>
      <c r="E31" s="269"/>
      <c r="F31" s="134">
        <f>F27*F30</f>
        <v>0</v>
      </c>
      <c r="G31" s="134">
        <f>G27*G30</f>
        <v>0</v>
      </c>
      <c r="H31" s="134">
        <f>H27*H30</f>
        <v>0</v>
      </c>
      <c r="I31" s="134">
        <f>I27*I30</f>
        <v>0</v>
      </c>
      <c r="J31" s="134">
        <f>J27*J30</f>
        <v>0</v>
      </c>
      <c r="K31" s="269"/>
      <c r="L31" s="271"/>
      <c r="M31" s="272"/>
      <c r="P31" s="276"/>
      <c r="Q31" s="276"/>
      <c r="R31" s="276"/>
      <c r="S31" s="276"/>
      <c r="T31" s="276"/>
      <c r="U31" s="276"/>
      <c r="V31" s="48"/>
    </row>
    <row r="32" spans="2:22" ht="12.75" hidden="1" outlineLevel="1">
      <c r="B32" s="117" t="s">
        <v>6</v>
      </c>
      <c r="C32" s="117"/>
      <c r="D32" s="269"/>
      <c r="E32" s="269"/>
      <c r="F32" s="134">
        <f>F31*$C$8</f>
        <v>0</v>
      </c>
      <c r="G32" s="134">
        <f>G31*$C$8</f>
        <v>0</v>
      </c>
      <c r="H32" s="134">
        <f>H31*$C$8</f>
        <v>0</v>
      </c>
      <c r="I32" s="134">
        <f>I31*$C$8</f>
        <v>0</v>
      </c>
      <c r="J32" s="134">
        <f>J31*$C$8</f>
        <v>0</v>
      </c>
      <c r="K32" s="269"/>
      <c r="L32" s="271"/>
      <c r="M32" s="272"/>
      <c r="P32" s="276"/>
      <c r="Q32" s="276"/>
      <c r="R32" s="276"/>
      <c r="S32" s="276"/>
      <c r="T32" s="276"/>
      <c r="U32" s="276"/>
      <c r="V32" s="48"/>
    </row>
    <row r="33" spans="2:22" ht="12.75" hidden="1" outlineLevel="1">
      <c r="B33" s="117" t="s">
        <v>0</v>
      </c>
      <c r="C33" s="117"/>
      <c r="D33" s="269"/>
      <c r="E33" s="269"/>
      <c r="F33" s="134">
        <f>(F26*$D29*$C$10)+(F25*F30*$C$9)</f>
        <v>0</v>
      </c>
      <c r="G33" s="134">
        <f>(G26*$D29*$C$10)+(G25*G30*$C$9)</f>
        <v>0</v>
      </c>
      <c r="H33" s="134">
        <f>(H26*$D29*$C$10)+(H25*H30*$C$9)</f>
        <v>0</v>
      </c>
      <c r="I33" s="134">
        <f>(I26*$D29*$C$10)+(I25*I30*$C$9)</f>
        <v>0</v>
      </c>
      <c r="J33" s="134">
        <f>(J26*$D29*$C$10)+(J25*J30*$C$9)</f>
        <v>0</v>
      </c>
      <c r="K33" s="269"/>
      <c r="L33" s="271"/>
      <c r="M33" s="272"/>
      <c r="P33" s="276"/>
      <c r="Q33" s="276"/>
      <c r="R33" s="276"/>
      <c r="S33" s="276"/>
      <c r="T33" s="276"/>
      <c r="U33" s="276"/>
      <c r="V33" s="48"/>
    </row>
    <row r="34" spans="2:22" ht="12.75" collapsed="1">
      <c r="B34" s="117" t="s">
        <v>1</v>
      </c>
      <c r="C34" s="117"/>
      <c r="D34" s="269"/>
      <c r="E34" s="269"/>
      <c r="F34" s="274">
        <f>SUM(F31:F33)</f>
        <v>0</v>
      </c>
      <c r="G34" s="274">
        <f>SUM(G31:G33)</f>
        <v>0</v>
      </c>
      <c r="H34" s="274">
        <f>SUM(H31:H33)</f>
        <v>0</v>
      </c>
      <c r="I34" s="274">
        <f>SUM(I31:I33)</f>
        <v>0</v>
      </c>
      <c r="J34" s="274">
        <f>SUM(J31:J33)</f>
        <v>0</v>
      </c>
      <c r="K34" s="269"/>
      <c r="L34" s="271">
        <f>SUM(F34:J34)</f>
        <v>0</v>
      </c>
      <c r="M34" s="272"/>
      <c r="P34" s="276"/>
      <c r="Q34" s="276"/>
      <c r="R34" s="276"/>
      <c r="S34" s="276"/>
      <c r="T34" s="276"/>
      <c r="U34" s="276"/>
      <c r="V34" s="48"/>
    </row>
    <row r="35" spans="1:22" ht="13.5">
      <c r="A35" s="389" t="s">
        <v>30</v>
      </c>
      <c r="B35" s="389"/>
      <c r="C35" s="117"/>
      <c r="D35" s="51"/>
      <c r="E35" s="266">
        <v>0</v>
      </c>
      <c r="F35" s="269"/>
      <c r="G35" s="269"/>
      <c r="H35" s="269"/>
      <c r="I35" s="269"/>
      <c r="J35" s="269"/>
      <c r="K35" s="269"/>
      <c r="L35" s="271"/>
      <c r="M35" s="272"/>
      <c r="P35" s="276"/>
      <c r="Q35" s="276"/>
      <c r="R35" s="276"/>
      <c r="S35" s="276"/>
      <c r="T35" s="276"/>
      <c r="U35" s="276"/>
      <c r="V35" s="48"/>
    </row>
    <row r="36" spans="2:22" ht="12.75">
      <c r="B36" s="122" t="s">
        <v>52</v>
      </c>
      <c r="C36" s="123"/>
      <c r="D36" s="269"/>
      <c r="E36" s="269"/>
      <c r="F36" s="50"/>
      <c r="G36" s="50"/>
      <c r="H36" s="50"/>
      <c r="I36" s="50"/>
      <c r="J36" s="50"/>
      <c r="K36" s="269"/>
      <c r="L36" s="271"/>
      <c r="M36" s="272"/>
      <c r="P36" s="276"/>
      <c r="Q36" s="276"/>
      <c r="R36" s="276"/>
      <c r="S36" s="276"/>
      <c r="T36" s="276"/>
      <c r="U36" s="276"/>
      <c r="V36" s="48"/>
    </row>
    <row r="37" spans="2:22" ht="12.75">
      <c r="B37" s="122" t="s">
        <v>53</v>
      </c>
      <c r="C37" s="123"/>
      <c r="D37" s="269"/>
      <c r="E37" s="269"/>
      <c r="F37" s="50"/>
      <c r="G37" s="50"/>
      <c r="H37" s="50"/>
      <c r="I37" s="50"/>
      <c r="J37" s="50"/>
      <c r="K37" s="269"/>
      <c r="L37" s="271"/>
      <c r="M37" s="272"/>
      <c r="P37" s="276"/>
      <c r="Q37" s="276"/>
      <c r="R37" s="276"/>
      <c r="S37" s="276"/>
      <c r="T37" s="276"/>
      <c r="U37" s="276"/>
      <c r="V37" s="48"/>
    </row>
    <row r="38" spans="2:22" ht="12.75">
      <c r="B38" s="122" t="s">
        <v>47</v>
      </c>
      <c r="C38" s="123"/>
      <c r="D38" s="269"/>
      <c r="E38" s="269"/>
      <c r="F38" s="126">
        <f>SUM(F36:F37)</f>
        <v>0</v>
      </c>
      <c r="G38" s="126">
        <f>SUM(G36:G37)</f>
        <v>0</v>
      </c>
      <c r="H38" s="126">
        <f>SUM(H36:H37)</f>
        <v>0</v>
      </c>
      <c r="I38" s="126">
        <f>SUM(I36:I37)</f>
        <v>0</v>
      </c>
      <c r="J38" s="126">
        <f>SUM(J36:J37)</f>
        <v>0</v>
      </c>
      <c r="K38" s="269"/>
      <c r="L38" s="272"/>
      <c r="M38" s="271">
        <f>SUM(F38:K38)</f>
        <v>0</v>
      </c>
      <c r="P38" s="276"/>
      <c r="Q38" s="276"/>
      <c r="R38" s="276"/>
      <c r="S38" s="276"/>
      <c r="T38" s="276"/>
      <c r="U38" s="276"/>
      <c r="V38" s="48"/>
    </row>
    <row r="39" spans="2:22" ht="12.75">
      <c r="B39" s="265" t="s">
        <v>193</v>
      </c>
      <c r="C39" s="123"/>
      <c r="D39" s="125"/>
      <c r="E39" s="125"/>
      <c r="F39" s="273"/>
      <c r="G39" s="134"/>
      <c r="H39" s="134"/>
      <c r="I39" s="134"/>
      <c r="J39" s="134"/>
      <c r="K39" s="269"/>
      <c r="L39" s="271"/>
      <c r="M39" s="272"/>
      <c r="P39" s="276"/>
      <c r="Q39" s="276"/>
      <c r="R39" s="276"/>
      <c r="S39" s="276"/>
      <c r="T39" s="276"/>
      <c r="U39" s="276"/>
      <c r="V39" s="48"/>
    </row>
    <row r="40" spans="2:22" ht="12.75" hidden="1" outlineLevel="1">
      <c r="B40" s="122" t="s">
        <v>115</v>
      </c>
      <c r="C40" s="123"/>
      <c r="D40" s="125">
        <f>D35</f>
        <v>0</v>
      </c>
      <c r="E40" s="125"/>
      <c r="F40" s="272"/>
      <c r="G40" s="134"/>
      <c r="H40" s="134"/>
      <c r="I40" s="134"/>
      <c r="J40" s="134"/>
      <c r="K40" s="269"/>
      <c r="L40" s="271"/>
      <c r="M40" s="272"/>
      <c r="P40" s="276"/>
      <c r="Q40" s="276"/>
      <c r="R40" s="276"/>
      <c r="S40" s="276"/>
      <c r="T40" s="276"/>
      <c r="U40" s="276"/>
      <c r="V40" s="48"/>
    </row>
    <row r="41" spans="2:22" ht="12.75" hidden="1" outlineLevel="1">
      <c r="B41" s="122" t="s">
        <v>191</v>
      </c>
      <c r="C41" s="123"/>
      <c r="D41" s="267">
        <f>E35</f>
        <v>0</v>
      </c>
      <c r="E41" s="267"/>
      <c r="F41" s="134">
        <f>D40</f>
        <v>0</v>
      </c>
      <c r="G41" s="134">
        <f>F41*(1+$D41)</f>
        <v>0</v>
      </c>
      <c r="H41" s="134">
        <f>G41*(1+$D41)</f>
        <v>0</v>
      </c>
      <c r="I41" s="134">
        <f>H41*(1+$D41)</f>
        <v>0</v>
      </c>
      <c r="J41" s="134">
        <f>I41*(1+$D41)</f>
        <v>0</v>
      </c>
      <c r="K41" s="269"/>
      <c r="L41" s="271"/>
      <c r="M41" s="272"/>
      <c r="P41" s="276"/>
      <c r="Q41" s="276"/>
      <c r="R41" s="276"/>
      <c r="S41" s="276"/>
      <c r="T41" s="276"/>
      <c r="U41" s="276"/>
      <c r="V41" s="48"/>
    </row>
    <row r="42" spans="2:22" ht="12.75" hidden="1" outlineLevel="1">
      <c r="B42" s="117" t="s">
        <v>19</v>
      </c>
      <c r="C42" s="117"/>
      <c r="D42" s="269"/>
      <c r="E42" s="269"/>
      <c r="F42" s="134">
        <f>F38*F41</f>
        <v>0</v>
      </c>
      <c r="G42" s="134">
        <f>G38*G41</f>
        <v>0</v>
      </c>
      <c r="H42" s="134">
        <f>H38*H41</f>
        <v>0</v>
      </c>
      <c r="I42" s="134">
        <f>I38*I41</f>
        <v>0</v>
      </c>
      <c r="J42" s="134">
        <f>J38*J41</f>
        <v>0</v>
      </c>
      <c r="K42" s="269"/>
      <c r="L42" s="271"/>
      <c r="M42" s="272"/>
      <c r="P42" s="276"/>
      <c r="Q42" s="276"/>
      <c r="R42" s="276"/>
      <c r="S42" s="276"/>
      <c r="T42" s="276"/>
      <c r="U42" s="276"/>
      <c r="V42" s="48"/>
    </row>
    <row r="43" spans="2:22" ht="12.75" hidden="1" outlineLevel="1">
      <c r="B43" s="117" t="s">
        <v>6</v>
      </c>
      <c r="C43" s="117"/>
      <c r="D43" s="269"/>
      <c r="E43" s="269"/>
      <c r="F43" s="134">
        <f>F42*$C$8</f>
        <v>0</v>
      </c>
      <c r="G43" s="134">
        <f>G42*$C$8</f>
        <v>0</v>
      </c>
      <c r="H43" s="134">
        <f>H42*$C$8</f>
        <v>0</v>
      </c>
      <c r="I43" s="134">
        <f>I42*$C$8</f>
        <v>0</v>
      </c>
      <c r="J43" s="134">
        <f>J42*$C$8</f>
        <v>0</v>
      </c>
      <c r="K43" s="269"/>
      <c r="L43" s="271"/>
      <c r="M43" s="272"/>
      <c r="P43" s="276"/>
      <c r="Q43" s="276"/>
      <c r="R43" s="276"/>
      <c r="S43" s="276"/>
      <c r="T43" s="276"/>
      <c r="U43" s="276"/>
      <c r="V43" s="48"/>
    </row>
    <row r="44" spans="2:22" ht="12.75" hidden="1" outlineLevel="1">
      <c r="B44" s="117" t="s">
        <v>0</v>
      </c>
      <c r="C44" s="117"/>
      <c r="D44" s="269"/>
      <c r="E44" s="269"/>
      <c r="F44" s="134">
        <f>(F37*$D40*$C$10)+(F36*F41*$C$9)</f>
        <v>0</v>
      </c>
      <c r="G44" s="134">
        <f>(G37*$D40*$C$10)+(G36*G41*$C$9)</f>
        <v>0</v>
      </c>
      <c r="H44" s="134">
        <f>(H37*$D40*$C$10)+(H36*H41*$C$9)</f>
        <v>0</v>
      </c>
      <c r="I44" s="134">
        <f>(I37*$D40*$C$10)+(I36*I41*$C$9)</f>
        <v>0</v>
      </c>
      <c r="J44" s="134">
        <f>(J37*$D40*$C$10)+(J36*J41*$C$9)</f>
        <v>0</v>
      </c>
      <c r="K44" s="269"/>
      <c r="L44" s="271"/>
      <c r="M44" s="272"/>
      <c r="P44" s="276"/>
      <c r="Q44" s="276"/>
      <c r="R44" s="276"/>
      <c r="S44" s="276"/>
      <c r="T44" s="276"/>
      <c r="U44" s="276"/>
      <c r="V44" s="48"/>
    </row>
    <row r="45" spans="2:22" ht="12.75" collapsed="1">
      <c r="B45" s="117" t="s">
        <v>1</v>
      </c>
      <c r="C45" s="117"/>
      <c r="D45" s="269"/>
      <c r="E45" s="269"/>
      <c r="F45" s="274">
        <f>SUM(F42:F44)</f>
        <v>0</v>
      </c>
      <c r="G45" s="274">
        <f>SUM(G42:G44)</f>
        <v>0</v>
      </c>
      <c r="H45" s="274">
        <f>SUM(H42:H44)</f>
        <v>0</v>
      </c>
      <c r="I45" s="274">
        <f>SUM(I42:I44)</f>
        <v>0</v>
      </c>
      <c r="J45" s="274">
        <f>SUM(J42:J44)</f>
        <v>0</v>
      </c>
      <c r="K45" s="269"/>
      <c r="L45" s="271">
        <f>SUM(F45:J45)</f>
        <v>0</v>
      </c>
      <c r="M45" s="272"/>
      <c r="P45" s="276"/>
      <c r="Q45" s="276"/>
      <c r="R45" s="276"/>
      <c r="S45" s="276"/>
      <c r="T45" s="276"/>
      <c r="U45" s="276"/>
      <c r="V45" s="48"/>
    </row>
    <row r="46" spans="1:22" ht="13.5">
      <c r="A46" s="389" t="s">
        <v>31</v>
      </c>
      <c r="B46" s="389"/>
      <c r="C46" s="117"/>
      <c r="D46" s="51"/>
      <c r="E46" s="266">
        <v>0</v>
      </c>
      <c r="F46" s="269"/>
      <c r="G46" s="269"/>
      <c r="H46" s="269"/>
      <c r="I46" s="269"/>
      <c r="J46" s="269"/>
      <c r="K46" s="269"/>
      <c r="L46" s="271"/>
      <c r="M46" s="272"/>
      <c r="P46" s="276"/>
      <c r="Q46" s="276"/>
      <c r="R46" s="276"/>
      <c r="S46" s="276"/>
      <c r="T46" s="276"/>
      <c r="U46" s="276"/>
      <c r="V46" s="48"/>
    </row>
    <row r="47" spans="2:22" ht="12.75">
      <c r="B47" s="122" t="s">
        <v>52</v>
      </c>
      <c r="C47" s="123"/>
      <c r="D47" s="269"/>
      <c r="E47" s="269"/>
      <c r="F47" s="50"/>
      <c r="G47" s="50"/>
      <c r="H47" s="50"/>
      <c r="I47" s="50"/>
      <c r="J47" s="50"/>
      <c r="K47" s="269"/>
      <c r="L47" s="271"/>
      <c r="M47" s="272"/>
      <c r="P47" s="276"/>
      <c r="Q47" s="276"/>
      <c r="R47" s="276"/>
      <c r="S47" s="276"/>
      <c r="T47" s="276"/>
      <c r="U47" s="276"/>
      <c r="V47" s="48"/>
    </row>
    <row r="48" spans="2:22" ht="12.75">
      <c r="B48" s="122" t="s">
        <v>53</v>
      </c>
      <c r="C48" s="123"/>
      <c r="D48" s="269"/>
      <c r="E48" s="269"/>
      <c r="F48" s="50"/>
      <c r="G48" s="50"/>
      <c r="H48" s="50"/>
      <c r="I48" s="50"/>
      <c r="J48" s="50"/>
      <c r="K48" s="269"/>
      <c r="L48" s="271"/>
      <c r="M48" s="272"/>
      <c r="P48" s="276"/>
      <c r="Q48" s="276"/>
      <c r="R48" s="276"/>
      <c r="S48" s="276"/>
      <c r="T48" s="276"/>
      <c r="U48" s="276"/>
      <c r="V48" s="48"/>
    </row>
    <row r="49" spans="2:22" ht="12.75">
      <c r="B49" s="122" t="s">
        <v>47</v>
      </c>
      <c r="C49" s="123"/>
      <c r="D49" s="269"/>
      <c r="E49" s="269"/>
      <c r="F49" s="126">
        <f>SUM(F47:F48)</f>
        <v>0</v>
      </c>
      <c r="G49" s="126">
        <f>SUM(G47:G48)</f>
        <v>0</v>
      </c>
      <c r="H49" s="126">
        <f>SUM(H47:H48)</f>
        <v>0</v>
      </c>
      <c r="I49" s="126">
        <f>SUM(I47:I48)</f>
        <v>0</v>
      </c>
      <c r="J49" s="126">
        <f>SUM(J47:J48)</f>
        <v>0</v>
      </c>
      <c r="K49" s="269"/>
      <c r="L49" s="272"/>
      <c r="M49" s="271">
        <f>SUM(F49:K49)</f>
        <v>0</v>
      </c>
      <c r="P49" s="276"/>
      <c r="Q49" s="276"/>
      <c r="R49" s="276"/>
      <c r="S49" s="276"/>
      <c r="T49" s="276"/>
      <c r="U49" s="276"/>
      <c r="V49" s="48"/>
    </row>
    <row r="50" spans="2:22" ht="12.75">
      <c r="B50" s="265" t="s">
        <v>193</v>
      </c>
      <c r="C50" s="123"/>
      <c r="D50" s="125"/>
      <c r="E50" s="125"/>
      <c r="F50" s="273"/>
      <c r="G50" s="134"/>
      <c r="H50" s="134"/>
      <c r="I50" s="134"/>
      <c r="J50" s="134"/>
      <c r="K50" s="269"/>
      <c r="L50" s="271"/>
      <c r="M50" s="272"/>
      <c r="P50" s="276"/>
      <c r="Q50" s="276"/>
      <c r="R50" s="276"/>
      <c r="S50" s="276"/>
      <c r="T50" s="276"/>
      <c r="U50" s="276"/>
      <c r="V50" s="48"/>
    </row>
    <row r="51" spans="2:22" ht="12.75" hidden="1" outlineLevel="1">
      <c r="B51" s="122" t="s">
        <v>115</v>
      </c>
      <c r="C51" s="123"/>
      <c r="D51" s="125">
        <f>D46</f>
        <v>0</v>
      </c>
      <c r="E51" s="125"/>
      <c r="F51" s="272"/>
      <c r="G51" s="134"/>
      <c r="H51" s="134"/>
      <c r="I51" s="134"/>
      <c r="J51" s="134"/>
      <c r="K51" s="269"/>
      <c r="L51" s="271"/>
      <c r="M51" s="272"/>
      <c r="P51" s="276"/>
      <c r="Q51" s="276"/>
      <c r="R51" s="276"/>
      <c r="S51" s="276"/>
      <c r="T51" s="276"/>
      <c r="U51" s="276"/>
      <c r="V51" s="48"/>
    </row>
    <row r="52" spans="2:22" ht="12.75" hidden="1" outlineLevel="1">
      <c r="B52" s="122" t="s">
        <v>191</v>
      </c>
      <c r="C52" s="123"/>
      <c r="D52" s="267">
        <f>E46</f>
        <v>0</v>
      </c>
      <c r="E52" s="267"/>
      <c r="F52" s="134">
        <f>D51</f>
        <v>0</v>
      </c>
      <c r="G52" s="134">
        <f>F52*(1+$D52)</f>
        <v>0</v>
      </c>
      <c r="H52" s="134">
        <f>G52*(1+$D52)</f>
        <v>0</v>
      </c>
      <c r="I52" s="134">
        <f>H52*(1+$D52)</f>
        <v>0</v>
      </c>
      <c r="J52" s="134">
        <f>I52*(1+$D52)</f>
        <v>0</v>
      </c>
      <c r="K52" s="269"/>
      <c r="L52" s="271"/>
      <c r="M52" s="272"/>
      <c r="P52" s="276"/>
      <c r="Q52" s="276"/>
      <c r="R52" s="276"/>
      <c r="S52" s="276"/>
      <c r="T52" s="276"/>
      <c r="U52" s="276"/>
      <c r="V52" s="48"/>
    </row>
    <row r="53" spans="2:22" ht="12.75" hidden="1" outlineLevel="1">
      <c r="B53" s="117" t="s">
        <v>19</v>
      </c>
      <c r="C53" s="117"/>
      <c r="D53" s="269"/>
      <c r="E53" s="269"/>
      <c r="F53" s="134">
        <f>F49*F52</f>
        <v>0</v>
      </c>
      <c r="G53" s="134">
        <f>G49*G52</f>
        <v>0</v>
      </c>
      <c r="H53" s="134">
        <f>H49*H52</f>
        <v>0</v>
      </c>
      <c r="I53" s="134">
        <f>I49*I52</f>
        <v>0</v>
      </c>
      <c r="J53" s="134">
        <f>J49*J52</f>
        <v>0</v>
      </c>
      <c r="K53" s="269"/>
      <c r="L53" s="271"/>
      <c r="M53" s="272"/>
      <c r="P53" s="276"/>
      <c r="Q53" s="276"/>
      <c r="R53" s="276"/>
      <c r="S53" s="276"/>
      <c r="T53" s="276"/>
      <c r="U53" s="276"/>
      <c r="V53" s="48"/>
    </row>
    <row r="54" spans="2:22" ht="12.75" hidden="1" outlineLevel="1">
      <c r="B54" s="117" t="s">
        <v>6</v>
      </c>
      <c r="C54" s="117"/>
      <c r="D54" s="269"/>
      <c r="E54" s="269"/>
      <c r="F54" s="134">
        <f>F53*$C$8</f>
        <v>0</v>
      </c>
      <c r="G54" s="134">
        <f>G53*$C$8</f>
        <v>0</v>
      </c>
      <c r="H54" s="134">
        <f>H53*$C$8</f>
        <v>0</v>
      </c>
      <c r="I54" s="134">
        <f>I53*$C$8</f>
        <v>0</v>
      </c>
      <c r="J54" s="134">
        <f>J53*$C$8</f>
        <v>0</v>
      </c>
      <c r="K54" s="269"/>
      <c r="L54" s="271"/>
      <c r="M54" s="272"/>
      <c r="P54" s="276"/>
      <c r="Q54" s="276"/>
      <c r="R54" s="276"/>
      <c r="S54" s="276"/>
      <c r="T54" s="276"/>
      <c r="U54" s="276"/>
      <c r="V54" s="48"/>
    </row>
    <row r="55" spans="2:22" ht="12.75" hidden="1" outlineLevel="1">
      <c r="B55" s="117" t="s">
        <v>0</v>
      </c>
      <c r="C55" s="117"/>
      <c r="D55" s="269"/>
      <c r="E55" s="269"/>
      <c r="F55" s="134">
        <f>(F48*$D51*$C$10)+(F47*F52*$C$9)</f>
        <v>0</v>
      </c>
      <c r="G55" s="134">
        <f>(G48*$D51*$C$10)+(G47*G52*$C$9)</f>
        <v>0</v>
      </c>
      <c r="H55" s="134">
        <f>(H48*$D51*$C$10)+(H47*H52*$C$9)</f>
        <v>0</v>
      </c>
      <c r="I55" s="134">
        <f>(I48*$D51*$C$10)+(I47*I52*$C$9)</f>
        <v>0</v>
      </c>
      <c r="J55" s="134">
        <f>(J48*$D51*$C$10)+(J47*J52*$C$9)</f>
        <v>0</v>
      </c>
      <c r="K55" s="269"/>
      <c r="L55" s="271"/>
      <c r="M55" s="272"/>
      <c r="P55" s="276"/>
      <c r="Q55" s="276"/>
      <c r="R55" s="276"/>
      <c r="S55" s="276"/>
      <c r="T55" s="276"/>
      <c r="U55" s="276"/>
      <c r="V55" s="48"/>
    </row>
    <row r="56" spans="2:22" ht="12.75" collapsed="1">
      <c r="B56" s="117" t="s">
        <v>1</v>
      </c>
      <c r="C56" s="117"/>
      <c r="D56" s="269"/>
      <c r="E56" s="269"/>
      <c r="F56" s="274">
        <f>SUM(F53:F55)</f>
        <v>0</v>
      </c>
      <c r="G56" s="274">
        <f>SUM(G53:G55)</f>
        <v>0</v>
      </c>
      <c r="H56" s="274">
        <f>SUM(H53:H55)</f>
        <v>0</v>
      </c>
      <c r="I56" s="274">
        <f>SUM(I53:I55)</f>
        <v>0</v>
      </c>
      <c r="J56" s="274">
        <f>SUM(J53:J55)</f>
        <v>0</v>
      </c>
      <c r="K56" s="269"/>
      <c r="L56" s="271">
        <f>SUM(F56:J56)</f>
        <v>0</v>
      </c>
      <c r="M56" s="272"/>
      <c r="P56" s="276"/>
      <c r="Q56" s="276"/>
      <c r="R56" s="276"/>
      <c r="S56" s="276"/>
      <c r="T56" s="276"/>
      <c r="U56" s="276"/>
      <c r="V56" s="48"/>
    </row>
    <row r="57" spans="1:22" ht="13.5">
      <c r="A57" s="389" t="s">
        <v>54</v>
      </c>
      <c r="B57" s="389"/>
      <c r="C57" s="117"/>
      <c r="D57" s="51"/>
      <c r="E57" s="266">
        <v>0</v>
      </c>
      <c r="F57" s="269"/>
      <c r="G57" s="269"/>
      <c r="H57" s="269"/>
      <c r="I57" s="269"/>
      <c r="J57" s="269"/>
      <c r="K57" s="269"/>
      <c r="L57" s="271"/>
      <c r="M57" s="272"/>
      <c r="P57" s="276"/>
      <c r="Q57" s="276"/>
      <c r="R57" s="276"/>
      <c r="S57" s="276"/>
      <c r="T57" s="276"/>
      <c r="U57" s="276"/>
      <c r="V57" s="48"/>
    </row>
    <row r="58" spans="2:22" ht="12.75">
      <c r="B58" s="122" t="s">
        <v>52</v>
      </c>
      <c r="C58" s="123"/>
      <c r="D58" s="269"/>
      <c r="E58" s="269"/>
      <c r="F58" s="50"/>
      <c r="G58" s="50"/>
      <c r="H58" s="50"/>
      <c r="I58" s="50"/>
      <c r="J58" s="50"/>
      <c r="K58" s="269"/>
      <c r="L58" s="271"/>
      <c r="M58" s="272"/>
      <c r="P58" s="276"/>
      <c r="Q58" s="276"/>
      <c r="R58" s="276"/>
      <c r="S58" s="276"/>
      <c r="T58" s="276"/>
      <c r="U58" s="276"/>
      <c r="V58" s="48"/>
    </row>
    <row r="59" spans="2:22" ht="12.75">
      <c r="B59" s="122" t="s">
        <v>53</v>
      </c>
      <c r="C59" s="123"/>
      <c r="D59" s="269"/>
      <c r="E59" s="269"/>
      <c r="F59" s="50"/>
      <c r="G59" s="50"/>
      <c r="H59" s="50"/>
      <c r="I59" s="50"/>
      <c r="J59" s="50"/>
      <c r="K59" s="269"/>
      <c r="L59" s="271"/>
      <c r="M59" s="272"/>
      <c r="P59" s="276"/>
      <c r="Q59" s="276"/>
      <c r="R59" s="276"/>
      <c r="S59" s="276"/>
      <c r="T59" s="276"/>
      <c r="U59" s="276"/>
      <c r="V59" s="48"/>
    </row>
    <row r="60" spans="2:22" ht="12.75">
      <c r="B60" s="122" t="s">
        <v>47</v>
      </c>
      <c r="C60" s="123"/>
      <c r="D60" s="269"/>
      <c r="E60" s="269"/>
      <c r="F60" s="126">
        <f>SUM(F58:F59)</f>
        <v>0</v>
      </c>
      <c r="G60" s="126">
        <f>SUM(G58:G59)</f>
        <v>0</v>
      </c>
      <c r="H60" s="126">
        <f>SUM(H58:H59)</f>
        <v>0</v>
      </c>
      <c r="I60" s="126">
        <f>SUM(I58:I59)</f>
        <v>0</v>
      </c>
      <c r="J60" s="126">
        <f>SUM(J58:J59)</f>
        <v>0</v>
      </c>
      <c r="K60" s="269"/>
      <c r="L60" s="272"/>
      <c r="M60" s="271">
        <f>SUM(F60:K60)</f>
        <v>0</v>
      </c>
      <c r="P60" s="276"/>
      <c r="Q60" s="276"/>
      <c r="R60" s="276"/>
      <c r="S60" s="276"/>
      <c r="T60" s="276"/>
      <c r="U60" s="276"/>
      <c r="V60" s="48"/>
    </row>
    <row r="61" spans="2:22" ht="12.75">
      <c r="B61" s="265" t="s">
        <v>193</v>
      </c>
      <c r="C61" s="123"/>
      <c r="D61" s="125"/>
      <c r="E61" s="125"/>
      <c r="F61" s="273"/>
      <c r="G61" s="134"/>
      <c r="H61" s="134"/>
      <c r="I61" s="134"/>
      <c r="J61" s="134"/>
      <c r="K61" s="269"/>
      <c r="L61" s="271"/>
      <c r="M61" s="272"/>
      <c r="P61" s="276"/>
      <c r="Q61" s="276"/>
      <c r="R61" s="276"/>
      <c r="S61" s="276"/>
      <c r="T61" s="276"/>
      <c r="U61" s="276"/>
      <c r="V61" s="48"/>
    </row>
    <row r="62" spans="2:22" ht="12.75" hidden="1" outlineLevel="1">
      <c r="B62" s="122" t="s">
        <v>115</v>
      </c>
      <c r="C62" s="123"/>
      <c r="D62" s="125">
        <f>D57</f>
        <v>0</v>
      </c>
      <c r="E62" s="125"/>
      <c r="F62" s="272"/>
      <c r="G62" s="134"/>
      <c r="H62" s="134"/>
      <c r="I62" s="134"/>
      <c r="J62" s="134"/>
      <c r="K62" s="269"/>
      <c r="L62" s="271"/>
      <c r="M62" s="272"/>
      <c r="P62" s="276"/>
      <c r="Q62" s="276"/>
      <c r="R62" s="276"/>
      <c r="S62" s="276"/>
      <c r="T62" s="276"/>
      <c r="U62" s="276"/>
      <c r="V62" s="48"/>
    </row>
    <row r="63" spans="2:22" ht="13.5" customHeight="1" hidden="1" outlineLevel="1">
      <c r="B63" s="122" t="s">
        <v>191</v>
      </c>
      <c r="C63" s="123"/>
      <c r="D63" s="267">
        <f>E57</f>
        <v>0</v>
      </c>
      <c r="E63" s="267"/>
      <c r="F63" s="134">
        <f>D62</f>
        <v>0</v>
      </c>
      <c r="G63" s="134">
        <f>F63*(1+$D63)</f>
        <v>0</v>
      </c>
      <c r="H63" s="134">
        <f>G63*(1+$D63)</f>
        <v>0</v>
      </c>
      <c r="I63" s="134">
        <f>H63*(1+$D63)</f>
        <v>0</v>
      </c>
      <c r="J63" s="134">
        <f>I63*(1+$D63)</f>
        <v>0</v>
      </c>
      <c r="K63" s="269"/>
      <c r="L63" s="271"/>
      <c r="M63" s="272"/>
      <c r="P63" s="276"/>
      <c r="Q63" s="276"/>
      <c r="R63" s="276"/>
      <c r="S63" s="276"/>
      <c r="T63" s="276"/>
      <c r="U63" s="276"/>
      <c r="V63" s="48"/>
    </row>
    <row r="64" spans="2:22" ht="12.75" hidden="1" outlineLevel="1">
      <c r="B64" s="117" t="s">
        <v>19</v>
      </c>
      <c r="C64" s="117"/>
      <c r="D64" s="269"/>
      <c r="E64" s="269"/>
      <c r="F64" s="134">
        <f>F60*F63</f>
        <v>0</v>
      </c>
      <c r="G64" s="134">
        <f>G60*G63</f>
        <v>0</v>
      </c>
      <c r="H64" s="134">
        <f>H60*H63</f>
        <v>0</v>
      </c>
      <c r="I64" s="134">
        <f>I60*I63</f>
        <v>0</v>
      </c>
      <c r="J64" s="134">
        <f>J60*J63</f>
        <v>0</v>
      </c>
      <c r="K64" s="269"/>
      <c r="L64" s="271"/>
      <c r="M64" s="272"/>
      <c r="P64" s="276"/>
      <c r="Q64" s="276"/>
      <c r="R64" s="276"/>
      <c r="S64" s="276"/>
      <c r="T64" s="276"/>
      <c r="U64" s="276"/>
      <c r="V64" s="48"/>
    </row>
    <row r="65" spans="2:22" ht="12.75" hidden="1" outlineLevel="1">
      <c r="B65" s="117" t="s">
        <v>6</v>
      </c>
      <c r="C65" s="117"/>
      <c r="D65" s="269"/>
      <c r="E65" s="269"/>
      <c r="F65" s="134">
        <f>F64*$C$8</f>
        <v>0</v>
      </c>
      <c r="G65" s="134">
        <f>G64*$C$8</f>
        <v>0</v>
      </c>
      <c r="H65" s="134">
        <f>H64*$C$8</f>
        <v>0</v>
      </c>
      <c r="I65" s="134">
        <f>I64*$C$8</f>
        <v>0</v>
      </c>
      <c r="J65" s="134">
        <f>J64*$C$8</f>
        <v>0</v>
      </c>
      <c r="K65" s="269"/>
      <c r="L65" s="271"/>
      <c r="M65" s="272"/>
      <c r="P65" s="276"/>
      <c r="Q65" s="276"/>
      <c r="R65" s="276"/>
      <c r="S65" s="276"/>
      <c r="T65" s="276"/>
      <c r="U65" s="276"/>
      <c r="V65" s="48"/>
    </row>
    <row r="66" spans="2:22" ht="12.75" hidden="1" outlineLevel="1">
      <c r="B66" s="117" t="s">
        <v>0</v>
      </c>
      <c r="C66" s="117"/>
      <c r="D66" s="269"/>
      <c r="E66" s="269"/>
      <c r="F66" s="134">
        <f>(F59*$D62*$C$10)+(F58*F63*$C$9)</f>
        <v>0</v>
      </c>
      <c r="G66" s="134">
        <f>(G59*$D62*$C$10)+(G58*G63*$C$9)</f>
        <v>0</v>
      </c>
      <c r="H66" s="134">
        <f>(H59*$D62*$C$10)+(H58*H63*$C$9)</f>
        <v>0</v>
      </c>
      <c r="I66" s="134">
        <f>(I59*$D62*$C$10)+(I58*I63*$C$9)</f>
        <v>0</v>
      </c>
      <c r="J66" s="134">
        <f>(J59*$D62*$C$10)+(J58*J63*$C$9)</f>
        <v>0</v>
      </c>
      <c r="K66" s="269"/>
      <c r="L66" s="271"/>
      <c r="M66" s="272"/>
      <c r="P66" s="276"/>
      <c r="Q66" s="276"/>
      <c r="R66" s="276"/>
      <c r="S66" s="276"/>
      <c r="T66" s="276"/>
      <c r="U66" s="276"/>
      <c r="V66" s="48"/>
    </row>
    <row r="67" spans="2:22" ht="12.75" collapsed="1">
      <c r="B67" s="117" t="s">
        <v>1</v>
      </c>
      <c r="C67" s="117"/>
      <c r="D67" s="269"/>
      <c r="E67" s="269"/>
      <c r="F67" s="274">
        <f>SUM(F64:F66)</f>
        <v>0</v>
      </c>
      <c r="G67" s="274">
        <f>SUM(G64:G66)</f>
        <v>0</v>
      </c>
      <c r="H67" s="274">
        <f>SUM(H64:H66)</f>
        <v>0</v>
      </c>
      <c r="I67" s="274">
        <f>SUM(I64:I66)</f>
        <v>0</v>
      </c>
      <c r="J67" s="274">
        <f>SUM(J64:J66)</f>
        <v>0</v>
      </c>
      <c r="K67" s="269"/>
      <c r="L67" s="271">
        <f>SUM(F67:J67)</f>
        <v>0</v>
      </c>
      <c r="M67" s="272"/>
      <c r="P67" s="276"/>
      <c r="Q67" s="276"/>
      <c r="R67" s="276"/>
      <c r="S67" s="276"/>
      <c r="T67" s="276"/>
      <c r="U67" s="276"/>
      <c r="V67" s="48"/>
    </row>
    <row r="68" spans="1:22" ht="13.5">
      <c r="A68" s="389" t="s">
        <v>55</v>
      </c>
      <c r="B68" s="389"/>
      <c r="C68" s="117"/>
      <c r="D68" s="51"/>
      <c r="E68" s="266">
        <v>0</v>
      </c>
      <c r="F68" s="269"/>
      <c r="G68" s="269"/>
      <c r="H68" s="269"/>
      <c r="I68" s="269"/>
      <c r="J68" s="269"/>
      <c r="K68" s="269"/>
      <c r="L68" s="271"/>
      <c r="M68" s="272"/>
      <c r="P68" s="276"/>
      <c r="Q68" s="276"/>
      <c r="R68" s="276"/>
      <c r="S68" s="276"/>
      <c r="T68" s="276"/>
      <c r="U68" s="276"/>
      <c r="V68" s="48"/>
    </row>
    <row r="69" spans="2:22" ht="12.75">
      <c r="B69" s="122" t="s">
        <v>52</v>
      </c>
      <c r="C69" s="123"/>
      <c r="D69" s="269"/>
      <c r="E69" s="269"/>
      <c r="F69" s="50"/>
      <c r="G69" s="50"/>
      <c r="H69" s="50"/>
      <c r="I69" s="50"/>
      <c r="J69" s="50"/>
      <c r="K69" s="269"/>
      <c r="L69" s="271"/>
      <c r="M69" s="272"/>
      <c r="P69" s="276"/>
      <c r="Q69" s="276"/>
      <c r="R69" s="276"/>
      <c r="S69" s="276"/>
      <c r="T69" s="276"/>
      <c r="U69" s="276"/>
      <c r="V69" s="48"/>
    </row>
    <row r="70" spans="2:22" ht="12.75">
      <c r="B70" s="122" t="s">
        <v>53</v>
      </c>
      <c r="C70" s="123"/>
      <c r="D70" s="269"/>
      <c r="E70" s="269"/>
      <c r="F70" s="50"/>
      <c r="G70" s="50"/>
      <c r="H70" s="50"/>
      <c r="I70" s="50"/>
      <c r="J70" s="50"/>
      <c r="K70" s="269"/>
      <c r="L70" s="271"/>
      <c r="M70" s="272"/>
      <c r="P70" s="276"/>
      <c r="Q70" s="276"/>
      <c r="R70" s="276"/>
      <c r="S70" s="276"/>
      <c r="T70" s="276"/>
      <c r="U70" s="276"/>
      <c r="V70" s="48"/>
    </row>
    <row r="71" spans="2:22" ht="12.75">
      <c r="B71" s="122" t="s">
        <v>47</v>
      </c>
      <c r="C71" s="123"/>
      <c r="D71" s="269"/>
      <c r="E71" s="269"/>
      <c r="F71" s="126">
        <f>SUM(F69:F70)</f>
        <v>0</v>
      </c>
      <c r="G71" s="126">
        <f>SUM(G69:G70)</f>
        <v>0</v>
      </c>
      <c r="H71" s="126">
        <f>SUM(H69:H70)</f>
        <v>0</v>
      </c>
      <c r="I71" s="126">
        <f>SUM(I69:I70)</f>
        <v>0</v>
      </c>
      <c r="J71" s="126">
        <f>SUM(J69:J70)</f>
        <v>0</v>
      </c>
      <c r="K71" s="269"/>
      <c r="L71" s="272"/>
      <c r="M71" s="271">
        <f>SUM(F71:K71)</f>
        <v>0</v>
      </c>
      <c r="P71" s="276"/>
      <c r="Q71" s="276"/>
      <c r="R71" s="276"/>
      <c r="S71" s="276"/>
      <c r="T71" s="276"/>
      <c r="U71" s="276"/>
      <c r="V71" s="48"/>
    </row>
    <row r="72" spans="2:22" ht="12.75">
      <c r="B72" s="265" t="s">
        <v>193</v>
      </c>
      <c r="C72" s="123"/>
      <c r="D72" s="125"/>
      <c r="E72" s="125"/>
      <c r="F72" s="273"/>
      <c r="G72" s="134"/>
      <c r="H72" s="134"/>
      <c r="I72" s="134"/>
      <c r="J72" s="134"/>
      <c r="K72" s="269"/>
      <c r="L72" s="271"/>
      <c r="M72" s="272"/>
      <c r="P72" s="276"/>
      <c r="Q72" s="276"/>
      <c r="R72" s="276"/>
      <c r="S72" s="276"/>
      <c r="T72" s="276"/>
      <c r="U72" s="276"/>
      <c r="V72" s="48"/>
    </row>
    <row r="73" spans="2:22" ht="12.75" hidden="1" outlineLevel="1">
      <c r="B73" s="122" t="s">
        <v>115</v>
      </c>
      <c r="C73" s="123"/>
      <c r="D73" s="125">
        <f>D68</f>
        <v>0</v>
      </c>
      <c r="E73" s="125"/>
      <c r="F73" s="272"/>
      <c r="G73" s="134"/>
      <c r="H73" s="134"/>
      <c r="I73" s="134"/>
      <c r="J73" s="134"/>
      <c r="K73" s="269"/>
      <c r="L73" s="271"/>
      <c r="M73" s="272"/>
      <c r="P73" s="276"/>
      <c r="Q73" s="276"/>
      <c r="R73" s="276"/>
      <c r="S73" s="276"/>
      <c r="T73" s="276"/>
      <c r="U73" s="276"/>
      <c r="V73" s="48"/>
    </row>
    <row r="74" spans="2:22" ht="12.75" hidden="1" outlineLevel="1">
      <c r="B74" s="122" t="s">
        <v>191</v>
      </c>
      <c r="C74" s="123"/>
      <c r="D74" s="267">
        <f>E68</f>
        <v>0</v>
      </c>
      <c r="E74" s="267"/>
      <c r="F74" s="134">
        <f>D73</f>
        <v>0</v>
      </c>
      <c r="G74" s="134">
        <f>F74*(1+$D74)</f>
        <v>0</v>
      </c>
      <c r="H74" s="134">
        <f>G74*(1+$D74)</f>
        <v>0</v>
      </c>
      <c r="I74" s="134">
        <f>H74*(1+$D74)</f>
        <v>0</v>
      </c>
      <c r="J74" s="134">
        <f>I74*(1+$D74)</f>
        <v>0</v>
      </c>
      <c r="K74" s="269"/>
      <c r="L74" s="271"/>
      <c r="M74" s="272"/>
      <c r="P74" s="276"/>
      <c r="Q74" s="276"/>
      <c r="R74" s="276"/>
      <c r="S74" s="276"/>
      <c r="T74" s="276"/>
      <c r="U74" s="276"/>
      <c r="V74" s="48"/>
    </row>
    <row r="75" spans="2:22" ht="12.75" hidden="1" outlineLevel="1">
      <c r="B75" s="117" t="s">
        <v>19</v>
      </c>
      <c r="C75" s="117"/>
      <c r="D75" s="269"/>
      <c r="E75" s="269"/>
      <c r="F75" s="134">
        <f>F71*F74</f>
        <v>0</v>
      </c>
      <c r="G75" s="134">
        <f>G71*G74</f>
        <v>0</v>
      </c>
      <c r="H75" s="134">
        <f>H71*H74</f>
        <v>0</v>
      </c>
      <c r="I75" s="134">
        <f>I71*I74</f>
        <v>0</v>
      </c>
      <c r="J75" s="134">
        <f>J71*J74</f>
        <v>0</v>
      </c>
      <c r="K75" s="269"/>
      <c r="L75" s="271"/>
      <c r="M75" s="272"/>
      <c r="P75" s="276"/>
      <c r="Q75" s="276"/>
      <c r="R75" s="276"/>
      <c r="S75" s="276"/>
      <c r="T75" s="276"/>
      <c r="U75" s="276"/>
      <c r="V75" s="48"/>
    </row>
    <row r="76" spans="2:22" ht="12.75" hidden="1" outlineLevel="1">
      <c r="B76" s="117" t="s">
        <v>6</v>
      </c>
      <c r="C76" s="117"/>
      <c r="D76" s="269"/>
      <c r="E76" s="269"/>
      <c r="F76" s="134">
        <f>F75*$C$8</f>
        <v>0</v>
      </c>
      <c r="G76" s="134">
        <f>G75*$C$8</f>
        <v>0</v>
      </c>
      <c r="H76" s="134">
        <f>H75*$C$8</f>
        <v>0</v>
      </c>
      <c r="I76" s="134">
        <f>I75*$C$8</f>
        <v>0</v>
      </c>
      <c r="J76" s="134">
        <f>J75*$C$8</f>
        <v>0</v>
      </c>
      <c r="K76" s="269"/>
      <c r="L76" s="271"/>
      <c r="M76" s="272"/>
      <c r="P76" s="276"/>
      <c r="Q76" s="276"/>
      <c r="R76" s="276"/>
      <c r="S76" s="276"/>
      <c r="T76" s="276"/>
      <c r="U76" s="276"/>
      <c r="V76" s="48"/>
    </row>
    <row r="77" spans="2:22" ht="12.75" hidden="1" outlineLevel="1">
      <c r="B77" s="117" t="s">
        <v>0</v>
      </c>
      <c r="C77" s="117"/>
      <c r="D77" s="269"/>
      <c r="E77" s="269"/>
      <c r="F77" s="134">
        <f>(F70*$D73*$C$10)+(F69*F74*$C$9)</f>
        <v>0</v>
      </c>
      <c r="G77" s="134">
        <f>(G70*$D73*$C$10)+(G69*G74*$C$9)</f>
        <v>0</v>
      </c>
      <c r="H77" s="134">
        <f>(H70*$D73*$C$10)+(H69*H74*$C$9)</f>
        <v>0</v>
      </c>
      <c r="I77" s="134">
        <f>(I70*$D73*$C$10)+(I69*I74*$C$9)</f>
        <v>0</v>
      </c>
      <c r="J77" s="134">
        <f>(J70*$D73*$C$10)+(J69*J74*$C$9)</f>
        <v>0</v>
      </c>
      <c r="K77" s="269"/>
      <c r="L77" s="271"/>
      <c r="M77" s="272"/>
      <c r="P77" s="276"/>
      <c r="Q77" s="276"/>
      <c r="R77" s="276"/>
      <c r="S77" s="276"/>
      <c r="T77" s="276"/>
      <c r="U77" s="276"/>
      <c r="V77" s="48"/>
    </row>
    <row r="78" spans="2:22" ht="12.75" collapsed="1">
      <c r="B78" s="117" t="s">
        <v>1</v>
      </c>
      <c r="C78" s="117"/>
      <c r="D78" s="269"/>
      <c r="E78" s="269"/>
      <c r="F78" s="274">
        <f>SUM(F75:F77)</f>
        <v>0</v>
      </c>
      <c r="G78" s="274">
        <f>SUM(G75:G77)</f>
        <v>0</v>
      </c>
      <c r="H78" s="274">
        <f>SUM(H75:H77)</f>
        <v>0</v>
      </c>
      <c r="I78" s="274">
        <f>SUM(I75:I77)</f>
        <v>0</v>
      </c>
      <c r="J78" s="274">
        <f>SUM(J75:J77)</f>
        <v>0</v>
      </c>
      <c r="K78" s="269"/>
      <c r="L78" s="271">
        <f>SUM(F78:J78)</f>
        <v>0</v>
      </c>
      <c r="M78" s="272"/>
      <c r="P78" s="276"/>
      <c r="Q78" s="276"/>
      <c r="R78" s="276"/>
      <c r="S78" s="276"/>
      <c r="T78" s="276"/>
      <c r="U78" s="276"/>
      <c r="V78" s="48"/>
    </row>
    <row r="79" spans="2:22" ht="12.75">
      <c r="B79" s="117"/>
      <c r="C79" s="117"/>
      <c r="D79" s="269"/>
      <c r="E79" s="269"/>
      <c r="F79" s="275"/>
      <c r="G79" s="275"/>
      <c r="H79" s="275"/>
      <c r="I79" s="275"/>
      <c r="J79" s="275"/>
      <c r="K79" s="269"/>
      <c r="L79" s="271"/>
      <c r="M79" s="272"/>
      <c r="P79" s="276"/>
      <c r="Q79" s="276"/>
      <c r="R79" s="276"/>
      <c r="S79" s="276"/>
      <c r="T79" s="276"/>
      <c r="U79" s="276"/>
      <c r="V79" s="48"/>
    </row>
    <row r="80" spans="1:13" ht="16.5" thickBot="1">
      <c r="A80" s="128" t="s">
        <v>1</v>
      </c>
      <c r="B80" s="129"/>
      <c r="C80" s="128"/>
      <c r="D80" s="128"/>
      <c r="E80" s="128"/>
      <c r="F80" s="264">
        <f>F23+F34+F45+F56+F67+F78</f>
        <v>0</v>
      </c>
      <c r="G80" s="264">
        <f>G23+G34+G45+G56+G67+G78</f>
        <v>0</v>
      </c>
      <c r="H80" s="264">
        <f>H23+H34+H45+H56+H67+H78</f>
        <v>0</v>
      </c>
      <c r="I80" s="264">
        <f>I23+I34+I45+I56+I67+I78</f>
        <v>0</v>
      </c>
      <c r="J80" s="264">
        <f>J23+J34+J45+J56+J67+J78</f>
        <v>0</v>
      </c>
      <c r="K80" s="264"/>
      <c r="L80" s="264">
        <f>SUM(F80:J80)</f>
        <v>0</v>
      </c>
      <c r="M80" s="264">
        <f>SUM(M12:M79)</f>
        <v>0</v>
      </c>
    </row>
    <row r="81" ht="13.5" thickTop="1"/>
    <row r="86" ht="12.75"/>
    <row r="87" ht="12.75"/>
    <row r="97" ht="12.75"/>
    <row r="98" ht="12.75"/>
  </sheetData>
  <sheetProtection sheet="1"/>
  <mergeCells count="7">
    <mergeCell ref="A68:B68"/>
    <mergeCell ref="A35:B35"/>
    <mergeCell ref="A46:B46"/>
    <mergeCell ref="G1:H1"/>
    <mergeCell ref="A13:B13"/>
    <mergeCell ref="A24:B24"/>
    <mergeCell ref="A57:B57"/>
  </mergeCells>
  <printOptions/>
  <pageMargins left="0.75" right="0.56" top="0.74" bottom="0.55" header="0.5" footer="0.5"/>
  <pageSetup fitToHeight="1" fitToWidth="1" horizontalDpi="600" verticalDpi="600" orientation="portrait" paperSize="9" scale="59" r:id="rId3"/>
  <headerFooter alignWithMargins="0">
    <oddHeader>&amp;CPage &amp;P of &amp;N</oddHeader>
  </headerFooter>
  <legacyDrawing r:id="rId2"/>
</worksheet>
</file>

<file path=xl/worksheets/sheet5.xml><?xml version="1.0" encoding="utf-8"?>
<worksheet xmlns="http://schemas.openxmlformats.org/spreadsheetml/2006/main" xmlns:r="http://schemas.openxmlformats.org/officeDocument/2006/relationships">
  <sheetPr>
    <tabColor rgb="FFFFFF99"/>
    <pageSetUpPr fitToPage="1"/>
  </sheetPr>
  <dimension ref="A1:S71"/>
  <sheetViews>
    <sheetView zoomScaleSheetLayoutView="100" zoomScalePageLayoutView="0" workbookViewId="0" topLeftCell="A51">
      <selection activeCell="D69" sqref="D69:H69"/>
    </sheetView>
  </sheetViews>
  <sheetFormatPr defaultColWidth="9.140625" defaultRowHeight="12.75"/>
  <cols>
    <col min="1" max="1" width="2.57421875" style="23" customWidth="1"/>
    <col min="2" max="2" width="30.57421875" style="23" customWidth="1"/>
    <col min="3" max="3" width="14.8515625" style="23" customWidth="1"/>
    <col min="4" max="8" width="10.57421875" style="23" customWidth="1"/>
    <col min="9" max="9" width="4.140625" style="23" customWidth="1"/>
    <col min="10" max="10" width="12.57421875" style="26" customWidth="1"/>
    <col min="11" max="11" width="9.140625" style="23" customWidth="1"/>
    <col min="12" max="12" width="25.57421875" style="23" bestFit="1" customWidth="1"/>
    <col min="13" max="16384" width="9.140625" style="23" customWidth="1"/>
  </cols>
  <sheetData>
    <row r="1" spans="1:19" s="1" customFormat="1" ht="19.5" thickTop="1">
      <c r="A1" s="12" t="s">
        <v>67</v>
      </c>
      <c r="B1" s="97"/>
      <c r="C1" s="135"/>
      <c r="D1" s="98"/>
      <c r="E1" s="98"/>
      <c r="F1" s="57"/>
      <c r="G1" s="57"/>
      <c r="H1" s="57"/>
      <c r="I1" s="57"/>
      <c r="J1" s="58"/>
      <c r="L1" s="2" t="s">
        <v>91</v>
      </c>
      <c r="M1" s="23" t="s">
        <v>176</v>
      </c>
      <c r="N1" s="23"/>
      <c r="O1" s="23"/>
      <c r="P1" s="23"/>
      <c r="Q1" s="23"/>
      <c r="R1" s="23"/>
      <c r="S1" s="23"/>
    </row>
    <row r="2" spans="1:19" s="1" customFormat="1" ht="12.75">
      <c r="A2" s="3" t="s">
        <v>175</v>
      </c>
      <c r="B2" s="4"/>
      <c r="C2" s="4"/>
      <c r="D2" s="136"/>
      <c r="E2" s="4"/>
      <c r="F2" s="5"/>
      <c r="G2" s="5"/>
      <c r="H2" s="5"/>
      <c r="I2" s="5"/>
      <c r="J2" s="137"/>
      <c r="M2" s="48"/>
      <c r="N2" s="48"/>
      <c r="O2" s="48"/>
      <c r="P2" s="48"/>
      <c r="Q2" s="48"/>
      <c r="R2" s="48"/>
      <c r="S2" s="48"/>
    </row>
    <row r="3" spans="1:19" s="1" customFormat="1" ht="15.75">
      <c r="A3" s="7" t="s">
        <v>7</v>
      </c>
      <c r="B3" s="4"/>
      <c r="C3" s="103">
        <f>'Flik 1 Sammanställning Summary'!C6</f>
        <v>0</v>
      </c>
      <c r="D3" s="110"/>
      <c r="E3" s="110"/>
      <c r="F3" s="104"/>
      <c r="G3" s="5"/>
      <c r="H3" s="5"/>
      <c r="I3" s="5"/>
      <c r="J3" s="138"/>
      <c r="M3" s="48"/>
      <c r="N3" s="48"/>
      <c r="O3" s="48"/>
      <c r="P3" s="48"/>
      <c r="Q3" s="48"/>
      <c r="R3" s="48"/>
      <c r="S3" s="48"/>
    </row>
    <row r="4" spans="1:19" s="1" customFormat="1" ht="16.5" thickBot="1">
      <c r="A4" s="9" t="s">
        <v>8</v>
      </c>
      <c r="B4" s="10"/>
      <c r="C4" s="105">
        <f>'Flik 1 Sammanställning Summary'!C7</f>
        <v>0</v>
      </c>
      <c r="D4" s="106"/>
      <c r="E4" s="106"/>
      <c r="F4" s="107"/>
      <c r="G4" s="11"/>
      <c r="H4" s="11"/>
      <c r="I4" s="11"/>
      <c r="J4" s="139"/>
      <c r="M4" s="48"/>
      <c r="N4" s="48"/>
      <c r="O4" s="48"/>
      <c r="P4" s="48"/>
      <c r="Q4" s="48"/>
      <c r="R4" s="48"/>
      <c r="S4" s="48"/>
    </row>
    <row r="5" spans="1:19" s="1" customFormat="1" ht="16.5" thickTop="1">
      <c r="A5" s="14"/>
      <c r="B5" s="4"/>
      <c r="C5" s="103"/>
      <c r="D5" s="110"/>
      <c r="E5" s="110"/>
      <c r="F5" s="104"/>
      <c r="G5" s="5"/>
      <c r="H5" s="5"/>
      <c r="I5" s="5"/>
      <c r="J5" s="140"/>
      <c r="M5" s="48"/>
      <c r="N5" s="48"/>
      <c r="O5" s="48"/>
      <c r="P5" s="48"/>
      <c r="Q5" s="48"/>
      <c r="R5" s="48"/>
      <c r="S5" s="48"/>
    </row>
    <row r="6" spans="1:19" s="115" customFormat="1" ht="15.75">
      <c r="A6" s="112" t="s">
        <v>18</v>
      </c>
      <c r="B6" s="113"/>
      <c r="C6" s="113"/>
      <c r="D6" s="112">
        <f>'Flik 1 Sammanställning Summary'!D9</f>
        <v>2024</v>
      </c>
      <c r="E6" s="112">
        <f>'Flik 1 Sammanställning Summary'!E9</f>
        <v>2025</v>
      </c>
      <c r="F6" s="112">
        <f>'Flik 1 Sammanställning Summary'!F9</f>
        <v>2026</v>
      </c>
      <c r="G6" s="112">
        <f>'Flik 1 Sammanställning Summary'!G9</f>
        <v>2027</v>
      </c>
      <c r="H6" s="112">
        <f>'Flik 1 Sammanställning Summary'!H9</f>
        <v>2028</v>
      </c>
      <c r="I6" s="112"/>
      <c r="J6" s="141" t="s">
        <v>9</v>
      </c>
      <c r="M6" s="192"/>
      <c r="N6" s="192"/>
      <c r="O6" s="192"/>
      <c r="P6" s="192"/>
      <c r="Q6" s="192"/>
      <c r="R6" s="192"/>
      <c r="S6" s="192"/>
    </row>
    <row r="7" spans="1:19" ht="12.75">
      <c r="A7" s="116"/>
      <c r="B7" s="116"/>
      <c r="C7" s="116"/>
      <c r="D7" s="116"/>
      <c r="E7" s="116"/>
      <c r="F7" s="116"/>
      <c r="G7" s="116"/>
      <c r="H7" s="116"/>
      <c r="I7" s="116"/>
      <c r="J7" s="142"/>
      <c r="M7" s="48"/>
      <c r="N7" s="48"/>
      <c r="O7" s="48"/>
      <c r="P7" s="48"/>
      <c r="Q7" s="48"/>
      <c r="R7" s="48"/>
      <c r="S7" s="48"/>
    </row>
    <row r="8" spans="1:19" ht="15.75">
      <c r="A8" s="116"/>
      <c r="B8" s="121" t="s">
        <v>194</v>
      </c>
      <c r="C8" s="116" t="s">
        <v>200</v>
      </c>
      <c r="D8" s="116"/>
      <c r="E8" s="116" t="s">
        <v>263</v>
      </c>
      <c r="F8" s="116"/>
      <c r="G8" s="116"/>
      <c r="H8" s="116"/>
      <c r="I8" s="116"/>
      <c r="J8" s="142"/>
      <c r="M8" s="48"/>
      <c r="N8" s="48"/>
      <c r="O8" s="48"/>
      <c r="P8" s="48"/>
      <c r="Q8" s="48"/>
      <c r="R8" s="48"/>
      <c r="S8" s="48"/>
    </row>
    <row r="9" spans="1:19" ht="12.75">
      <c r="A9" s="117">
        <v>1</v>
      </c>
      <c r="B9" s="53" t="s">
        <v>20</v>
      </c>
      <c r="C9" s="116"/>
      <c r="D9" s="54"/>
      <c r="E9" s="54"/>
      <c r="F9" s="54"/>
      <c r="G9" s="54"/>
      <c r="H9" s="54"/>
      <c r="I9" s="143"/>
      <c r="J9" s="144">
        <f aca="true" t="shared" si="0" ref="J9:J14">SUM(D9:H9)</f>
        <v>0</v>
      </c>
      <c r="M9" s="48"/>
      <c r="N9" s="48"/>
      <c r="O9" s="48"/>
      <c r="P9" s="48"/>
      <c r="Q9" s="48"/>
      <c r="R9" s="48"/>
      <c r="S9" s="48"/>
    </row>
    <row r="10" spans="1:19" ht="12.75">
      <c r="A10" s="117">
        <v>2</v>
      </c>
      <c r="B10" s="53" t="s">
        <v>20</v>
      </c>
      <c r="C10" s="116"/>
      <c r="D10" s="54"/>
      <c r="E10" s="54"/>
      <c r="F10" s="54"/>
      <c r="G10" s="54"/>
      <c r="H10" s="54"/>
      <c r="I10" s="143"/>
      <c r="J10" s="144">
        <f t="shared" si="0"/>
        <v>0</v>
      </c>
      <c r="M10" s="48"/>
      <c r="N10" s="48"/>
      <c r="O10" s="48"/>
      <c r="P10" s="48"/>
      <c r="Q10" s="48"/>
      <c r="R10" s="48"/>
      <c r="S10" s="48"/>
    </row>
    <row r="11" spans="1:19" ht="12.75">
      <c r="A11" s="117">
        <v>3</v>
      </c>
      <c r="B11" s="53" t="s">
        <v>20</v>
      </c>
      <c r="C11" s="116"/>
      <c r="D11" s="54"/>
      <c r="E11" s="54"/>
      <c r="F11" s="54"/>
      <c r="G11" s="54"/>
      <c r="H11" s="54"/>
      <c r="I11" s="143"/>
      <c r="J11" s="144">
        <f t="shared" si="0"/>
        <v>0</v>
      </c>
      <c r="M11" s="48"/>
      <c r="N11" s="48"/>
      <c r="O11" s="48"/>
      <c r="P11" s="48"/>
      <c r="Q11" s="48"/>
      <c r="R11" s="48"/>
      <c r="S11" s="48"/>
    </row>
    <row r="12" spans="1:19" ht="12.75">
      <c r="A12" s="117">
        <v>4</v>
      </c>
      <c r="B12" s="53" t="s">
        <v>20</v>
      </c>
      <c r="C12" s="116"/>
      <c r="D12" s="54"/>
      <c r="E12" s="54"/>
      <c r="F12" s="54"/>
      <c r="G12" s="54"/>
      <c r="H12" s="54"/>
      <c r="I12" s="143"/>
      <c r="J12" s="144">
        <f t="shared" si="0"/>
        <v>0</v>
      </c>
      <c r="M12" s="48"/>
      <c r="N12" s="48"/>
      <c r="O12" s="48"/>
      <c r="P12" s="48"/>
      <c r="Q12" s="48"/>
      <c r="R12" s="48"/>
      <c r="S12" s="48"/>
    </row>
    <row r="13" spans="1:19" ht="12.75">
      <c r="A13" s="117">
        <v>5</v>
      </c>
      <c r="B13" s="53" t="s">
        <v>20</v>
      </c>
      <c r="C13" s="116"/>
      <c r="D13" s="54"/>
      <c r="E13" s="54"/>
      <c r="F13" s="54"/>
      <c r="G13" s="54"/>
      <c r="H13" s="54"/>
      <c r="I13" s="143"/>
      <c r="J13" s="144">
        <f t="shared" si="0"/>
        <v>0</v>
      </c>
      <c r="M13" s="48"/>
      <c r="N13" s="48"/>
      <c r="O13" s="48"/>
      <c r="P13" s="48"/>
      <c r="Q13" s="48"/>
      <c r="R13" s="48"/>
      <c r="S13" s="48"/>
    </row>
    <row r="14" spans="1:19" ht="12.75">
      <c r="A14" s="117">
        <v>6</v>
      </c>
      <c r="B14" s="53" t="s">
        <v>20</v>
      </c>
      <c r="C14" s="116"/>
      <c r="D14" s="54"/>
      <c r="E14" s="54"/>
      <c r="F14" s="54"/>
      <c r="G14" s="54"/>
      <c r="H14" s="54"/>
      <c r="I14" s="143"/>
      <c r="J14" s="144">
        <f t="shared" si="0"/>
        <v>0</v>
      </c>
      <c r="M14" s="48"/>
      <c r="N14" s="48"/>
      <c r="O14" s="48"/>
      <c r="P14" s="48"/>
      <c r="Q14" s="48"/>
      <c r="R14" s="48"/>
      <c r="S14" s="48"/>
    </row>
    <row r="15" spans="1:19" ht="12.75">
      <c r="A15" s="145" t="s">
        <v>73</v>
      </c>
      <c r="B15" s="145"/>
      <c r="C15" s="145"/>
      <c r="D15" s="146">
        <f aca="true" t="shared" si="1" ref="D15:J15">SUM(D9:D14)</f>
        <v>0</v>
      </c>
      <c r="E15" s="146">
        <f t="shared" si="1"/>
        <v>0</v>
      </c>
      <c r="F15" s="146">
        <f t="shared" si="1"/>
        <v>0</v>
      </c>
      <c r="G15" s="146">
        <f t="shared" si="1"/>
        <v>0</v>
      </c>
      <c r="H15" s="146">
        <f t="shared" si="1"/>
        <v>0</v>
      </c>
      <c r="I15" s="146"/>
      <c r="J15" s="146">
        <f t="shared" si="1"/>
        <v>0</v>
      </c>
      <c r="L15" s="151"/>
      <c r="M15" s="48"/>
      <c r="N15" s="48"/>
      <c r="O15" s="48"/>
      <c r="P15" s="48"/>
      <c r="Q15" s="48"/>
      <c r="R15" s="48"/>
      <c r="S15" s="48"/>
    </row>
    <row r="16" spans="1:19" ht="12.75">
      <c r="A16" s="147"/>
      <c r="B16" s="147"/>
      <c r="C16" s="147"/>
      <c r="D16" s="148"/>
      <c r="E16" s="148"/>
      <c r="F16" s="148"/>
      <c r="G16" s="148"/>
      <c r="H16" s="148"/>
      <c r="I16" s="148"/>
      <c r="J16" s="148"/>
      <c r="L16" s="151"/>
      <c r="M16" s="48"/>
      <c r="N16" s="48"/>
      <c r="O16" s="48"/>
      <c r="P16" s="48"/>
      <c r="Q16" s="48"/>
      <c r="R16" s="48"/>
      <c r="S16" s="48"/>
    </row>
    <row r="17" spans="1:19" ht="15.75">
      <c r="A17" s="116"/>
      <c r="B17" s="121" t="s">
        <v>202</v>
      </c>
      <c r="C17" s="116" t="s">
        <v>201</v>
      </c>
      <c r="D17" s="116"/>
      <c r="E17" s="116" t="s">
        <v>264</v>
      </c>
      <c r="F17" s="116"/>
      <c r="G17" s="116"/>
      <c r="H17" s="116"/>
      <c r="I17" s="116"/>
      <c r="J17" s="142"/>
      <c r="M17" s="48"/>
      <c r="N17" s="48"/>
      <c r="O17" s="48"/>
      <c r="P17" s="48"/>
      <c r="Q17" s="48"/>
      <c r="R17" s="48"/>
      <c r="S17" s="48"/>
    </row>
    <row r="18" spans="1:19" ht="12.75">
      <c r="A18" s="117">
        <v>1</v>
      </c>
      <c r="B18" s="53" t="s">
        <v>20</v>
      </c>
      <c r="C18" s="116"/>
      <c r="D18" s="54"/>
      <c r="E18" s="54"/>
      <c r="F18" s="54"/>
      <c r="G18" s="54"/>
      <c r="H18" s="54"/>
      <c r="I18" s="143"/>
      <c r="J18" s="144">
        <f>SUM(D18:I18)</f>
        <v>0</v>
      </c>
      <c r="M18" s="48"/>
      <c r="N18" s="48"/>
      <c r="O18" s="48"/>
      <c r="P18" s="48"/>
      <c r="Q18" s="48"/>
      <c r="R18" s="48"/>
      <c r="S18" s="48"/>
    </row>
    <row r="19" spans="1:19" ht="12.75">
      <c r="A19" s="117">
        <v>2</v>
      </c>
      <c r="B19" s="53" t="s">
        <v>20</v>
      </c>
      <c r="C19" s="116"/>
      <c r="D19" s="54"/>
      <c r="E19" s="54"/>
      <c r="F19" s="54"/>
      <c r="G19" s="54"/>
      <c r="H19" s="54"/>
      <c r="I19" s="143"/>
      <c r="J19" s="144">
        <f>SUM(D19:H19)</f>
        <v>0</v>
      </c>
      <c r="M19" s="48"/>
      <c r="N19" s="48"/>
      <c r="O19" s="48"/>
      <c r="P19" s="48"/>
      <c r="Q19" s="48"/>
      <c r="R19" s="48"/>
      <c r="S19" s="48"/>
    </row>
    <row r="20" spans="1:19" ht="12.75">
      <c r="A20" s="117">
        <v>3</v>
      </c>
      <c r="B20" s="53" t="s">
        <v>20</v>
      </c>
      <c r="C20" s="116"/>
      <c r="D20" s="54"/>
      <c r="E20" s="54"/>
      <c r="F20" s="54"/>
      <c r="G20" s="54"/>
      <c r="H20" s="54"/>
      <c r="I20" s="143"/>
      <c r="J20" s="144">
        <f>SUM(D20:H20)</f>
        <v>0</v>
      </c>
      <c r="M20" s="48"/>
      <c r="N20" s="48"/>
      <c r="O20" s="48"/>
      <c r="P20" s="48"/>
      <c r="Q20" s="48"/>
      <c r="R20" s="48"/>
      <c r="S20" s="48"/>
    </row>
    <row r="21" spans="1:19" ht="12.75">
      <c r="A21" s="117">
        <v>4</v>
      </c>
      <c r="B21" s="53" t="s">
        <v>20</v>
      </c>
      <c r="C21" s="116"/>
      <c r="D21" s="54"/>
      <c r="E21" s="54"/>
      <c r="F21" s="54"/>
      <c r="G21" s="54"/>
      <c r="H21" s="54"/>
      <c r="I21" s="143"/>
      <c r="J21" s="144">
        <f>SUM(D21:H21)</f>
        <v>0</v>
      </c>
      <c r="M21" s="48"/>
      <c r="N21" s="48"/>
      <c r="O21" s="48"/>
      <c r="P21" s="48"/>
      <c r="Q21" s="48"/>
      <c r="R21" s="48"/>
      <c r="S21" s="48"/>
    </row>
    <row r="22" spans="1:19" ht="12.75">
      <c r="A22" s="117">
        <v>5</v>
      </c>
      <c r="B22" s="53" t="s">
        <v>20</v>
      </c>
      <c r="C22" s="116"/>
      <c r="D22" s="54"/>
      <c r="E22" s="54"/>
      <c r="F22" s="54"/>
      <c r="G22" s="54"/>
      <c r="H22" s="54"/>
      <c r="I22" s="143"/>
      <c r="J22" s="144">
        <f>SUM(D22:H22)</f>
        <v>0</v>
      </c>
      <c r="M22" s="48"/>
      <c r="N22" s="48"/>
      <c r="O22" s="48"/>
      <c r="P22" s="48"/>
      <c r="Q22" s="48"/>
      <c r="R22" s="48"/>
      <c r="S22" s="48"/>
    </row>
    <row r="23" spans="1:19" ht="12.75">
      <c r="A23" s="117">
        <v>6</v>
      </c>
      <c r="B23" s="53" t="s">
        <v>20</v>
      </c>
      <c r="C23" s="116"/>
      <c r="D23" s="54"/>
      <c r="E23" s="54"/>
      <c r="F23" s="54"/>
      <c r="G23" s="54"/>
      <c r="H23" s="54"/>
      <c r="I23" s="143"/>
      <c r="J23" s="144">
        <f>SUM(D23:H23)</f>
        <v>0</v>
      </c>
      <c r="M23" s="48"/>
      <c r="N23" s="48"/>
      <c r="O23" s="48"/>
      <c r="P23" s="48"/>
      <c r="Q23" s="48"/>
      <c r="R23" s="48"/>
      <c r="S23" s="48"/>
    </row>
    <row r="24" spans="1:19" ht="12.75">
      <c r="A24" s="145" t="s">
        <v>195</v>
      </c>
      <c r="B24" s="145"/>
      <c r="C24" s="145"/>
      <c r="D24" s="146">
        <f aca="true" t="shared" si="2" ref="D24:J24">SUM(D18:D23)</f>
        <v>0</v>
      </c>
      <c r="E24" s="146">
        <f t="shared" si="2"/>
        <v>0</v>
      </c>
      <c r="F24" s="146">
        <f t="shared" si="2"/>
        <v>0</v>
      </c>
      <c r="G24" s="146">
        <f t="shared" si="2"/>
        <v>0</v>
      </c>
      <c r="H24" s="146">
        <f t="shared" si="2"/>
        <v>0</v>
      </c>
      <c r="I24" s="146"/>
      <c r="J24" s="146">
        <f t="shared" si="2"/>
        <v>0</v>
      </c>
      <c r="M24" s="48"/>
      <c r="N24" s="48"/>
      <c r="O24" s="48"/>
      <c r="P24" s="48"/>
      <c r="Q24" s="48"/>
      <c r="R24" s="48"/>
      <c r="S24" s="48"/>
    </row>
    <row r="25" spans="1:19" ht="12.75">
      <c r="A25" s="149"/>
      <c r="C25" s="149"/>
      <c r="D25" s="149"/>
      <c r="E25" s="149"/>
      <c r="F25" s="149"/>
      <c r="G25" s="149"/>
      <c r="H25" s="149"/>
      <c r="I25" s="149"/>
      <c r="J25" s="148"/>
      <c r="M25" s="48"/>
      <c r="N25" s="48"/>
      <c r="O25" s="48"/>
      <c r="P25" s="48"/>
      <c r="Q25" s="48"/>
      <c r="R25" s="48"/>
      <c r="S25" s="48"/>
    </row>
    <row r="26" spans="1:19" ht="15.75">
      <c r="A26" s="116"/>
      <c r="B26" s="121" t="s">
        <v>204</v>
      </c>
      <c r="C26" s="116" t="s">
        <v>203</v>
      </c>
      <c r="D26" s="116"/>
      <c r="E26" s="116" t="s">
        <v>265</v>
      </c>
      <c r="F26" s="116"/>
      <c r="G26" s="116"/>
      <c r="H26" s="116"/>
      <c r="I26" s="116"/>
      <c r="J26" s="116"/>
      <c r="M26" s="48"/>
      <c r="N26" s="48"/>
      <c r="O26" s="48"/>
      <c r="P26" s="48"/>
      <c r="Q26" s="48"/>
      <c r="R26" s="48"/>
      <c r="S26" s="48"/>
    </row>
    <row r="27" spans="1:19" ht="12.75">
      <c r="A27" s="117">
        <v>1</v>
      </c>
      <c r="B27" s="53" t="s">
        <v>20</v>
      </c>
      <c r="C27" s="116"/>
      <c r="D27" s="54"/>
      <c r="E27" s="54"/>
      <c r="F27" s="54"/>
      <c r="G27" s="54"/>
      <c r="H27" s="54"/>
      <c r="I27" s="143"/>
      <c r="J27" s="144">
        <f aca="true" t="shared" si="3" ref="J27:J32">SUM(D27:H27)</f>
        <v>0</v>
      </c>
      <c r="M27" s="48"/>
      <c r="N27" s="48"/>
      <c r="O27" s="48"/>
      <c r="P27" s="48"/>
      <c r="Q27" s="48"/>
      <c r="R27" s="48"/>
      <c r="S27" s="48"/>
    </row>
    <row r="28" spans="1:19" ht="12.75">
      <c r="A28" s="117">
        <v>2</v>
      </c>
      <c r="B28" s="53" t="s">
        <v>20</v>
      </c>
      <c r="C28" s="116"/>
      <c r="D28" s="54"/>
      <c r="E28" s="54"/>
      <c r="F28" s="54"/>
      <c r="G28" s="54"/>
      <c r="H28" s="54"/>
      <c r="I28" s="143"/>
      <c r="J28" s="144">
        <f t="shared" si="3"/>
        <v>0</v>
      </c>
      <c r="M28" s="48"/>
      <c r="N28" s="48"/>
      <c r="O28" s="48"/>
      <c r="P28" s="48"/>
      <c r="Q28" s="48"/>
      <c r="R28" s="48"/>
      <c r="S28" s="48"/>
    </row>
    <row r="29" spans="1:19" ht="12.75">
      <c r="A29" s="117">
        <v>3</v>
      </c>
      <c r="B29" s="53" t="s">
        <v>20</v>
      </c>
      <c r="C29" s="116"/>
      <c r="D29" s="54"/>
      <c r="E29" s="54"/>
      <c r="F29" s="54"/>
      <c r="G29" s="54"/>
      <c r="H29" s="54"/>
      <c r="I29" s="143"/>
      <c r="J29" s="144">
        <f t="shared" si="3"/>
        <v>0</v>
      </c>
      <c r="M29" s="48"/>
      <c r="N29" s="48"/>
      <c r="O29" s="48"/>
      <c r="P29" s="48"/>
      <c r="Q29" s="48"/>
      <c r="R29" s="48"/>
      <c r="S29" s="48"/>
    </row>
    <row r="30" spans="1:19" ht="12.75">
      <c r="A30" s="117">
        <v>4</v>
      </c>
      <c r="B30" s="53" t="s">
        <v>20</v>
      </c>
      <c r="C30" s="116"/>
      <c r="D30" s="54"/>
      <c r="E30" s="54"/>
      <c r="F30" s="54"/>
      <c r="G30" s="54"/>
      <c r="H30" s="54"/>
      <c r="I30" s="143"/>
      <c r="J30" s="144">
        <f t="shared" si="3"/>
        <v>0</v>
      </c>
      <c r="M30" s="48"/>
      <c r="N30" s="48"/>
      <c r="O30" s="48"/>
      <c r="P30" s="48"/>
      <c r="Q30" s="48"/>
      <c r="R30" s="48"/>
      <c r="S30" s="48"/>
    </row>
    <row r="31" spans="1:19" ht="12.75">
      <c r="A31" s="117">
        <v>5</v>
      </c>
      <c r="B31" s="53" t="s">
        <v>20</v>
      </c>
      <c r="C31" s="116"/>
      <c r="D31" s="54"/>
      <c r="E31" s="54"/>
      <c r="F31" s="54"/>
      <c r="G31" s="54"/>
      <c r="H31" s="54"/>
      <c r="I31" s="143"/>
      <c r="J31" s="144">
        <f t="shared" si="3"/>
        <v>0</v>
      </c>
      <c r="M31" s="48"/>
      <c r="N31" s="48"/>
      <c r="O31" s="48"/>
      <c r="P31" s="48"/>
      <c r="Q31" s="48"/>
      <c r="R31" s="48"/>
      <c r="S31" s="48"/>
    </row>
    <row r="32" spans="1:19" ht="12.75">
      <c r="A32" s="117">
        <v>6</v>
      </c>
      <c r="B32" s="53" t="s">
        <v>20</v>
      </c>
      <c r="C32" s="116"/>
      <c r="D32" s="54"/>
      <c r="E32" s="54"/>
      <c r="F32" s="54"/>
      <c r="G32" s="54"/>
      <c r="H32" s="54"/>
      <c r="I32" s="143"/>
      <c r="J32" s="144">
        <f t="shared" si="3"/>
        <v>0</v>
      </c>
      <c r="M32" s="48"/>
      <c r="N32" s="48"/>
      <c r="O32" s="48"/>
      <c r="P32" s="48"/>
      <c r="Q32" s="48"/>
      <c r="R32" s="48"/>
      <c r="S32" s="48"/>
    </row>
    <row r="33" spans="1:19" ht="12.75">
      <c r="A33" s="145" t="s">
        <v>70</v>
      </c>
      <c r="B33" s="145"/>
      <c r="C33" s="145"/>
      <c r="D33" s="146">
        <f aca="true" t="shared" si="4" ref="D33:J33">SUM(D27:D32)</f>
        <v>0</v>
      </c>
      <c r="E33" s="146">
        <f t="shared" si="4"/>
        <v>0</v>
      </c>
      <c r="F33" s="146">
        <f t="shared" si="4"/>
        <v>0</v>
      </c>
      <c r="G33" s="146">
        <f t="shared" si="4"/>
        <v>0</v>
      </c>
      <c r="H33" s="146">
        <f t="shared" si="4"/>
        <v>0</v>
      </c>
      <c r="I33" s="146"/>
      <c r="J33" s="146">
        <f t="shared" si="4"/>
        <v>0</v>
      </c>
      <c r="M33" s="48"/>
      <c r="N33" s="48"/>
      <c r="O33" s="48"/>
      <c r="P33" s="48"/>
      <c r="Q33" s="48"/>
      <c r="R33" s="48"/>
      <c r="S33" s="48"/>
    </row>
    <row r="34" spans="13:19" ht="12.75">
      <c r="M34" s="48"/>
      <c r="N34" s="48"/>
      <c r="O34" s="48"/>
      <c r="P34" s="48"/>
      <c r="Q34" s="48"/>
      <c r="R34" s="48"/>
      <c r="S34" s="48"/>
    </row>
    <row r="35" spans="1:19" ht="15.75">
      <c r="A35" s="116"/>
      <c r="B35" s="121" t="s">
        <v>196</v>
      </c>
      <c r="C35" s="116"/>
      <c r="D35" s="116"/>
      <c r="E35" s="116" t="s">
        <v>280</v>
      </c>
      <c r="F35" s="116"/>
      <c r="G35" s="116"/>
      <c r="H35" s="116"/>
      <c r="I35" s="116"/>
      <c r="J35" s="142"/>
      <c r="M35" s="48"/>
      <c r="N35" s="48"/>
      <c r="O35" s="48"/>
      <c r="P35" s="48"/>
      <c r="Q35" s="48"/>
      <c r="R35" s="48"/>
      <c r="S35" s="48"/>
    </row>
    <row r="36" spans="1:19" ht="12.75">
      <c r="A36" s="117">
        <v>1</v>
      </c>
      <c r="B36" s="53" t="s">
        <v>20</v>
      </c>
      <c r="C36" s="116"/>
      <c r="D36" s="54"/>
      <c r="E36" s="54"/>
      <c r="F36" s="54"/>
      <c r="G36" s="54"/>
      <c r="H36" s="54"/>
      <c r="I36" s="143"/>
      <c r="J36" s="144">
        <f aca="true" t="shared" si="5" ref="J36:J41">SUM(D36:H36)</f>
        <v>0</v>
      </c>
      <c r="M36" s="48"/>
      <c r="N36" s="48"/>
      <c r="O36" s="48"/>
      <c r="P36" s="48"/>
      <c r="Q36" s="48"/>
      <c r="R36" s="48"/>
      <c r="S36" s="48"/>
    </row>
    <row r="37" spans="1:19" ht="12.75">
      <c r="A37" s="117">
        <v>2</v>
      </c>
      <c r="B37" s="53" t="s">
        <v>20</v>
      </c>
      <c r="C37" s="116"/>
      <c r="D37" s="54"/>
      <c r="E37" s="54"/>
      <c r="F37" s="54"/>
      <c r="G37" s="54"/>
      <c r="H37" s="54"/>
      <c r="I37" s="143"/>
      <c r="J37" s="144">
        <f t="shared" si="5"/>
        <v>0</v>
      </c>
      <c r="M37" s="48"/>
      <c r="N37" s="48"/>
      <c r="O37" s="48"/>
      <c r="P37" s="48"/>
      <c r="Q37" s="48"/>
      <c r="R37" s="48"/>
      <c r="S37" s="48"/>
    </row>
    <row r="38" spans="1:19" ht="12.75">
      <c r="A38" s="117">
        <v>3</v>
      </c>
      <c r="B38" s="53" t="s">
        <v>20</v>
      </c>
      <c r="C38" s="116"/>
      <c r="D38" s="54"/>
      <c r="E38" s="54"/>
      <c r="F38" s="54"/>
      <c r="G38" s="54"/>
      <c r="H38" s="54"/>
      <c r="I38" s="143"/>
      <c r="J38" s="144">
        <f t="shared" si="5"/>
        <v>0</v>
      </c>
      <c r="M38" s="48"/>
      <c r="N38" s="48"/>
      <c r="O38" s="48"/>
      <c r="P38" s="48"/>
      <c r="Q38" s="48"/>
      <c r="R38" s="48"/>
      <c r="S38" s="48"/>
    </row>
    <row r="39" spans="1:19" ht="12.75">
      <c r="A39" s="117">
        <v>4</v>
      </c>
      <c r="B39" s="53" t="s">
        <v>20</v>
      </c>
      <c r="C39" s="116"/>
      <c r="D39" s="54"/>
      <c r="E39" s="54"/>
      <c r="F39" s="54"/>
      <c r="G39" s="54"/>
      <c r="H39" s="54"/>
      <c r="I39" s="143"/>
      <c r="J39" s="144">
        <f t="shared" si="5"/>
        <v>0</v>
      </c>
      <c r="M39" s="48"/>
      <c r="N39" s="48"/>
      <c r="O39" s="48"/>
      <c r="P39" s="48"/>
      <c r="Q39" s="48"/>
      <c r="R39" s="48"/>
      <c r="S39" s="48"/>
    </row>
    <row r="40" spans="1:19" ht="12.75">
      <c r="A40" s="117">
        <v>5</v>
      </c>
      <c r="B40" s="53" t="s">
        <v>20</v>
      </c>
      <c r="C40" s="116"/>
      <c r="D40" s="54"/>
      <c r="E40" s="54"/>
      <c r="F40" s="54"/>
      <c r="G40" s="54"/>
      <c r="H40" s="54"/>
      <c r="I40" s="143"/>
      <c r="J40" s="144">
        <f t="shared" si="5"/>
        <v>0</v>
      </c>
      <c r="M40" s="48"/>
      <c r="N40" s="48"/>
      <c r="O40" s="48"/>
      <c r="P40" s="48"/>
      <c r="Q40" s="48"/>
      <c r="R40" s="48"/>
      <c r="S40" s="48"/>
    </row>
    <row r="41" spans="1:19" ht="12.75">
      <c r="A41" s="117">
        <v>6</v>
      </c>
      <c r="B41" s="53" t="s">
        <v>20</v>
      </c>
      <c r="C41" s="116"/>
      <c r="D41" s="54"/>
      <c r="E41" s="54"/>
      <c r="F41" s="54"/>
      <c r="G41" s="54"/>
      <c r="H41" s="54"/>
      <c r="I41" s="143"/>
      <c r="J41" s="144">
        <f t="shared" si="5"/>
        <v>0</v>
      </c>
      <c r="M41" s="48"/>
      <c r="N41" s="48"/>
      <c r="O41" s="48"/>
      <c r="P41" s="48"/>
      <c r="Q41" s="48"/>
      <c r="R41" s="48"/>
      <c r="S41" s="48"/>
    </row>
    <row r="42" spans="1:19" ht="12.75">
      <c r="A42" s="145" t="s">
        <v>197</v>
      </c>
      <c r="B42" s="145"/>
      <c r="C42" s="145"/>
      <c r="D42" s="146">
        <f>SUM(D36:D41)</f>
        <v>0</v>
      </c>
      <c r="E42" s="146">
        <f>SUM(E36:E41)</f>
        <v>0</v>
      </c>
      <c r="F42" s="146">
        <f>SUM(F36:F41)</f>
        <v>0</v>
      </c>
      <c r="G42" s="146">
        <f>SUM(G36:G41)</f>
        <v>0</v>
      </c>
      <c r="H42" s="146">
        <f>SUM(H36:H41)</f>
        <v>0</v>
      </c>
      <c r="I42" s="146"/>
      <c r="J42" s="146">
        <f>SUM(J36:J41)</f>
        <v>0</v>
      </c>
      <c r="M42" s="48"/>
      <c r="N42" s="48"/>
      <c r="O42" s="48"/>
      <c r="P42" s="48"/>
      <c r="Q42" s="48"/>
      <c r="R42" s="48"/>
      <c r="S42" s="48"/>
    </row>
    <row r="43" spans="1:19" ht="12.75">
      <c r="A43" s="147"/>
      <c r="B43" s="147"/>
      <c r="C43" s="147"/>
      <c r="D43" s="148"/>
      <c r="E43" s="148"/>
      <c r="F43" s="148"/>
      <c r="G43" s="148"/>
      <c r="H43" s="148"/>
      <c r="I43" s="148"/>
      <c r="J43" s="148"/>
      <c r="M43" s="48"/>
      <c r="N43" s="48"/>
      <c r="O43" s="48"/>
      <c r="P43" s="48"/>
      <c r="Q43" s="48"/>
      <c r="R43" s="48"/>
      <c r="S43" s="48"/>
    </row>
    <row r="44" spans="1:19" ht="15.75">
      <c r="A44" s="116"/>
      <c r="B44" s="121" t="s">
        <v>198</v>
      </c>
      <c r="C44" s="116" t="s">
        <v>205</v>
      </c>
      <c r="D44" s="116"/>
      <c r="E44" s="116" t="s">
        <v>281</v>
      </c>
      <c r="F44" s="116"/>
      <c r="G44" s="116"/>
      <c r="H44" s="116"/>
      <c r="I44" s="116"/>
      <c r="J44" s="142"/>
      <c r="M44" s="48"/>
      <c r="N44" s="48"/>
      <c r="O44" s="48"/>
      <c r="P44" s="48"/>
      <c r="Q44" s="48"/>
      <c r="R44" s="48"/>
      <c r="S44" s="48"/>
    </row>
    <row r="45" spans="1:19" ht="12.75">
      <c r="A45" s="117">
        <v>1</v>
      </c>
      <c r="B45" s="53" t="s">
        <v>20</v>
      </c>
      <c r="C45" s="116"/>
      <c r="D45" s="54"/>
      <c r="E45" s="54"/>
      <c r="F45" s="54"/>
      <c r="G45" s="54"/>
      <c r="H45" s="54"/>
      <c r="I45" s="143"/>
      <c r="J45" s="144">
        <f aca="true" t="shared" si="6" ref="J45:J50">SUM(D45:H45)</f>
        <v>0</v>
      </c>
      <c r="M45" s="48"/>
      <c r="N45" s="48"/>
      <c r="O45" s="48"/>
      <c r="P45" s="48"/>
      <c r="Q45" s="48"/>
      <c r="R45" s="48"/>
      <c r="S45" s="48"/>
    </row>
    <row r="46" spans="1:19" ht="12.75">
      <c r="A46" s="117">
        <v>2</v>
      </c>
      <c r="B46" s="53" t="s">
        <v>20</v>
      </c>
      <c r="C46" s="116"/>
      <c r="D46" s="54"/>
      <c r="E46" s="54"/>
      <c r="F46" s="54"/>
      <c r="G46" s="54"/>
      <c r="H46" s="54"/>
      <c r="I46" s="143"/>
      <c r="J46" s="144">
        <f t="shared" si="6"/>
        <v>0</v>
      </c>
      <c r="M46" s="48"/>
      <c r="N46" s="48"/>
      <c r="O46" s="48"/>
      <c r="P46" s="48"/>
      <c r="Q46" s="48"/>
      <c r="R46" s="48"/>
      <c r="S46" s="48"/>
    </row>
    <row r="47" spans="1:19" ht="12.75">
      <c r="A47" s="117">
        <v>3</v>
      </c>
      <c r="B47" s="53" t="s">
        <v>20</v>
      </c>
      <c r="C47" s="116"/>
      <c r="D47" s="54"/>
      <c r="E47" s="54"/>
      <c r="F47" s="54"/>
      <c r="G47" s="54"/>
      <c r="H47" s="54"/>
      <c r="I47" s="143"/>
      <c r="J47" s="144">
        <f t="shared" si="6"/>
        <v>0</v>
      </c>
      <c r="M47" s="48"/>
      <c r="N47" s="48"/>
      <c r="O47" s="48"/>
      <c r="P47" s="48"/>
      <c r="Q47" s="48"/>
      <c r="R47" s="48"/>
      <c r="S47" s="48"/>
    </row>
    <row r="48" spans="1:19" ht="12.75">
      <c r="A48" s="117">
        <v>4</v>
      </c>
      <c r="B48" s="53" t="s">
        <v>20</v>
      </c>
      <c r="C48" s="116"/>
      <c r="D48" s="54"/>
      <c r="E48" s="54"/>
      <c r="F48" s="54"/>
      <c r="G48" s="54"/>
      <c r="H48" s="54"/>
      <c r="I48" s="143"/>
      <c r="J48" s="144">
        <f t="shared" si="6"/>
        <v>0</v>
      </c>
      <c r="M48" s="48"/>
      <c r="N48" s="48"/>
      <c r="O48" s="48"/>
      <c r="P48" s="48"/>
      <c r="Q48" s="48"/>
      <c r="R48" s="48"/>
      <c r="S48" s="48"/>
    </row>
    <row r="49" spans="1:19" ht="12.75">
      <c r="A49" s="117">
        <v>5</v>
      </c>
      <c r="B49" s="53" t="s">
        <v>20</v>
      </c>
      <c r="C49" s="116"/>
      <c r="D49" s="54"/>
      <c r="E49" s="54"/>
      <c r="F49" s="54"/>
      <c r="G49" s="54"/>
      <c r="H49" s="54"/>
      <c r="I49" s="143"/>
      <c r="J49" s="144">
        <f t="shared" si="6"/>
        <v>0</v>
      </c>
      <c r="M49" s="48"/>
      <c r="N49" s="48"/>
      <c r="O49" s="48"/>
      <c r="P49" s="48"/>
      <c r="Q49" s="48"/>
      <c r="R49" s="48"/>
      <c r="S49" s="48"/>
    </row>
    <row r="50" spans="1:19" ht="15.75">
      <c r="A50" s="117">
        <v>6</v>
      </c>
      <c r="B50" s="53" t="s">
        <v>20</v>
      </c>
      <c r="C50" s="116"/>
      <c r="D50" s="54"/>
      <c r="E50" s="54"/>
      <c r="F50" s="54"/>
      <c r="G50" s="54"/>
      <c r="H50" s="54"/>
      <c r="I50" s="143"/>
      <c r="J50" s="144">
        <f t="shared" si="6"/>
        <v>0</v>
      </c>
      <c r="M50" s="192"/>
      <c r="N50" s="192"/>
      <c r="O50" s="192"/>
      <c r="P50" s="192"/>
      <c r="Q50" s="192"/>
      <c r="R50" s="192"/>
      <c r="S50" s="192"/>
    </row>
    <row r="51" spans="1:19" ht="12.75">
      <c r="A51" s="145" t="s">
        <v>21</v>
      </c>
      <c r="B51" s="145"/>
      <c r="C51" s="145"/>
      <c r="D51" s="146">
        <f aca="true" t="shared" si="7" ref="D51:J51">SUM(D45:D50)</f>
        <v>0</v>
      </c>
      <c r="E51" s="146">
        <f t="shared" si="7"/>
        <v>0</v>
      </c>
      <c r="F51" s="146">
        <f t="shared" si="7"/>
        <v>0</v>
      </c>
      <c r="G51" s="146">
        <f t="shared" si="7"/>
        <v>0</v>
      </c>
      <c r="H51" s="146">
        <f t="shared" si="7"/>
        <v>0</v>
      </c>
      <c r="I51" s="146"/>
      <c r="J51" s="146">
        <f t="shared" si="7"/>
        <v>0</v>
      </c>
      <c r="M51" s="48"/>
      <c r="N51" s="48"/>
      <c r="O51" s="48"/>
      <c r="P51" s="48"/>
      <c r="Q51" s="48"/>
      <c r="R51" s="48"/>
      <c r="S51" s="48"/>
    </row>
    <row r="52" spans="13:19" ht="12.75">
      <c r="M52" s="48"/>
      <c r="N52" s="48"/>
      <c r="O52" s="48"/>
      <c r="P52" s="48"/>
      <c r="Q52" s="48"/>
      <c r="R52" s="48"/>
      <c r="S52" s="48"/>
    </row>
    <row r="53" spans="2:19" ht="15.75">
      <c r="B53" s="121" t="s">
        <v>199</v>
      </c>
      <c r="E53" s="116" t="s">
        <v>266</v>
      </c>
      <c r="M53" s="48"/>
      <c r="N53" s="48"/>
      <c r="O53" s="48"/>
      <c r="P53" s="48"/>
      <c r="Q53" s="48"/>
      <c r="R53" s="48"/>
      <c r="S53" s="48"/>
    </row>
    <row r="54" spans="1:19" ht="38.25">
      <c r="A54" s="116"/>
      <c r="B54" s="150" t="s">
        <v>71</v>
      </c>
      <c r="C54" s="150" t="s">
        <v>5</v>
      </c>
      <c r="D54" s="116" t="s">
        <v>4</v>
      </c>
      <c r="E54" s="116" t="s">
        <v>4</v>
      </c>
      <c r="F54" s="116" t="s">
        <v>4</v>
      </c>
      <c r="G54" s="116" t="s">
        <v>4</v>
      </c>
      <c r="H54" s="116" t="s">
        <v>4</v>
      </c>
      <c r="I54" s="116"/>
      <c r="J54" s="116" t="s">
        <v>4</v>
      </c>
      <c r="M54" s="48"/>
      <c r="N54" s="48"/>
      <c r="O54" s="48"/>
      <c r="P54" s="48"/>
      <c r="Q54" s="48"/>
      <c r="R54" s="48"/>
      <c r="S54" s="48"/>
    </row>
    <row r="55" spans="1:19" ht="12.75">
      <c r="A55" s="117">
        <v>1</v>
      </c>
      <c r="B55" s="53" t="s">
        <v>20</v>
      </c>
      <c r="C55" s="55"/>
      <c r="D55" s="54"/>
      <c r="E55" s="54"/>
      <c r="F55" s="54"/>
      <c r="G55" s="54"/>
      <c r="H55" s="54"/>
      <c r="I55" s="143"/>
      <c r="J55" s="144">
        <f aca="true" t="shared" si="8" ref="J55:J60">SUM(D55:H55)</f>
        <v>0</v>
      </c>
      <c r="M55" s="48"/>
      <c r="N55" s="48"/>
      <c r="O55" s="48"/>
      <c r="P55" s="48"/>
      <c r="Q55" s="48"/>
      <c r="R55" s="48"/>
      <c r="S55" s="48"/>
    </row>
    <row r="56" spans="1:19" ht="12.75">
      <c r="A56" s="117">
        <v>2</v>
      </c>
      <c r="B56" s="53" t="s">
        <v>20</v>
      </c>
      <c r="C56" s="55"/>
      <c r="D56" s="54"/>
      <c r="E56" s="54"/>
      <c r="F56" s="54"/>
      <c r="G56" s="54"/>
      <c r="H56" s="54"/>
      <c r="I56" s="143"/>
      <c r="J56" s="144">
        <f t="shared" si="8"/>
        <v>0</v>
      </c>
      <c r="M56" s="48"/>
      <c r="N56" s="48"/>
      <c r="O56" s="48"/>
      <c r="P56" s="48"/>
      <c r="Q56" s="48"/>
      <c r="R56" s="48"/>
      <c r="S56" s="48"/>
    </row>
    <row r="57" spans="1:19" ht="12.75">
      <c r="A57" s="117">
        <v>3</v>
      </c>
      <c r="B57" s="53" t="s">
        <v>20</v>
      </c>
      <c r="C57" s="55"/>
      <c r="D57" s="54"/>
      <c r="E57" s="54"/>
      <c r="F57" s="54"/>
      <c r="G57" s="54"/>
      <c r="H57" s="54"/>
      <c r="I57" s="143"/>
      <c r="J57" s="144">
        <f t="shared" si="8"/>
        <v>0</v>
      </c>
      <c r="M57" s="48"/>
      <c r="N57" s="48"/>
      <c r="O57" s="48"/>
      <c r="P57" s="48"/>
      <c r="Q57" s="48"/>
      <c r="R57" s="48"/>
      <c r="S57" s="48"/>
    </row>
    <row r="58" spans="1:19" ht="12.75">
      <c r="A58" s="117">
        <v>4</v>
      </c>
      <c r="B58" s="53" t="s">
        <v>20</v>
      </c>
      <c r="C58" s="55"/>
      <c r="D58" s="54"/>
      <c r="E58" s="54"/>
      <c r="F58" s="54"/>
      <c r="G58" s="54"/>
      <c r="H58" s="54"/>
      <c r="I58" s="143"/>
      <c r="J58" s="144">
        <f t="shared" si="8"/>
        <v>0</v>
      </c>
      <c r="M58" s="48"/>
      <c r="N58" s="48"/>
      <c r="O58" s="48"/>
      <c r="P58" s="48"/>
      <c r="Q58" s="48"/>
      <c r="R58" s="48"/>
      <c r="S58" s="48"/>
    </row>
    <row r="59" spans="1:19" ht="12.75">
      <c r="A59" s="117">
        <v>5</v>
      </c>
      <c r="B59" s="53" t="s">
        <v>20</v>
      </c>
      <c r="C59" s="55"/>
      <c r="D59" s="54"/>
      <c r="E59" s="54"/>
      <c r="F59" s="54"/>
      <c r="G59" s="54"/>
      <c r="H59" s="54"/>
      <c r="I59" s="143"/>
      <c r="J59" s="144">
        <f t="shared" si="8"/>
        <v>0</v>
      </c>
      <c r="M59" s="48"/>
      <c r="N59" s="48"/>
      <c r="O59" s="48"/>
      <c r="P59" s="48"/>
      <c r="Q59" s="48"/>
      <c r="R59" s="48"/>
      <c r="S59" s="48"/>
    </row>
    <row r="60" spans="1:19" ht="12.75">
      <c r="A60" s="117">
        <v>6</v>
      </c>
      <c r="B60" s="53" t="s">
        <v>20</v>
      </c>
      <c r="C60" s="55"/>
      <c r="D60" s="54"/>
      <c r="E60" s="54"/>
      <c r="F60" s="54"/>
      <c r="G60" s="54"/>
      <c r="H60" s="54"/>
      <c r="I60" s="143"/>
      <c r="J60" s="144">
        <f t="shared" si="8"/>
        <v>0</v>
      </c>
      <c r="M60" s="48"/>
      <c r="N60" s="48"/>
      <c r="O60" s="48"/>
      <c r="P60" s="48"/>
      <c r="Q60" s="48"/>
      <c r="R60" s="48"/>
      <c r="S60" s="48"/>
    </row>
    <row r="61" spans="1:19" ht="12.75">
      <c r="A61" s="145" t="s">
        <v>72</v>
      </c>
      <c r="B61" s="145"/>
      <c r="C61" s="145"/>
      <c r="D61" s="146">
        <f aca="true" t="shared" si="9" ref="D61:J61">SUM(D55:D60)</f>
        <v>0</v>
      </c>
      <c r="E61" s="146">
        <f t="shared" si="9"/>
        <v>0</v>
      </c>
      <c r="F61" s="146">
        <f t="shared" si="9"/>
        <v>0</v>
      </c>
      <c r="G61" s="146">
        <f t="shared" si="9"/>
        <v>0</v>
      </c>
      <c r="H61" s="146">
        <f t="shared" si="9"/>
        <v>0</v>
      </c>
      <c r="I61" s="146"/>
      <c r="J61" s="146">
        <f t="shared" si="9"/>
        <v>0</v>
      </c>
      <c r="M61" s="48"/>
      <c r="N61" s="48"/>
      <c r="O61" s="48"/>
      <c r="P61" s="48"/>
      <c r="Q61" s="48"/>
      <c r="R61" s="48"/>
      <c r="S61" s="48"/>
    </row>
    <row r="62" spans="13:19" ht="12.75">
      <c r="M62" s="48"/>
      <c r="N62" s="48"/>
      <c r="O62" s="48"/>
      <c r="P62" s="48"/>
      <c r="Q62" s="48"/>
      <c r="R62" s="48"/>
      <c r="S62" s="48"/>
    </row>
    <row r="63" spans="1:19" ht="12.75">
      <c r="A63" s="147"/>
      <c r="B63" s="147"/>
      <c r="C63" s="147"/>
      <c r="D63" s="148"/>
      <c r="E63" s="148"/>
      <c r="F63" s="148"/>
      <c r="G63" s="148"/>
      <c r="H63" s="148"/>
      <c r="I63" s="148"/>
      <c r="J63" s="148"/>
      <c r="L63" s="151"/>
      <c r="M63" s="48"/>
      <c r="N63" s="48"/>
      <c r="O63" s="48"/>
      <c r="P63" s="48"/>
      <c r="Q63" s="48"/>
      <c r="R63" s="48"/>
      <c r="S63" s="48"/>
    </row>
    <row r="64" spans="1:19" ht="12.75">
      <c r="A64" s="147"/>
      <c r="B64" s="147"/>
      <c r="C64" s="147"/>
      <c r="D64" s="148"/>
      <c r="E64" s="148"/>
      <c r="F64" s="148"/>
      <c r="G64" s="148"/>
      <c r="H64" s="148"/>
      <c r="I64" s="148"/>
      <c r="J64" s="148"/>
      <c r="L64" s="151"/>
      <c r="M64" s="48"/>
      <c r="N64" s="48"/>
      <c r="O64" s="48"/>
      <c r="P64" s="48"/>
      <c r="Q64" s="48"/>
      <c r="R64" s="48"/>
      <c r="S64" s="48"/>
    </row>
    <row r="65" spans="12:19" ht="12.75">
      <c r="L65" s="151"/>
      <c r="M65" s="48"/>
      <c r="N65" s="48"/>
      <c r="O65" s="48"/>
      <c r="P65" s="48"/>
      <c r="Q65" s="48"/>
      <c r="R65" s="48"/>
      <c r="S65" s="48"/>
    </row>
    <row r="66" spans="1:19" ht="15.75">
      <c r="A66" s="116"/>
      <c r="B66" s="121" t="s">
        <v>82</v>
      </c>
      <c r="C66" s="116"/>
      <c r="D66" s="116"/>
      <c r="E66" s="116"/>
      <c r="F66" s="116"/>
      <c r="G66" s="116"/>
      <c r="H66" s="116"/>
      <c r="I66" s="116"/>
      <c r="J66" s="142"/>
      <c r="L66" s="152"/>
      <c r="M66" s="48"/>
      <c r="N66" s="48"/>
      <c r="O66" s="48"/>
      <c r="P66" s="48"/>
      <c r="Q66" s="48"/>
      <c r="R66" s="48"/>
      <c r="S66" s="48"/>
    </row>
    <row r="67" spans="2:19" ht="15.75">
      <c r="B67" s="23" t="s">
        <v>268</v>
      </c>
      <c r="L67" s="152"/>
      <c r="M67" s="48"/>
      <c r="N67" s="48"/>
      <c r="O67" s="48"/>
      <c r="P67" s="48"/>
      <c r="Q67" s="48"/>
      <c r="R67" s="48"/>
      <c r="S67" s="48"/>
    </row>
    <row r="68" spans="2:19" ht="12.75">
      <c r="B68" s="23" t="s">
        <v>213</v>
      </c>
      <c r="D68" s="26">
        <f>'Flik 1 Sammanställning Summary'!D11</f>
        <v>0</v>
      </c>
      <c r="E68" s="26">
        <f>'Flik 1 Sammanställning Summary'!E11</f>
        <v>0</v>
      </c>
      <c r="F68" s="26">
        <f>'Flik 1 Sammanställning Summary'!F11</f>
        <v>0</v>
      </c>
      <c r="G68" s="26">
        <f>'Flik 1 Sammanställning Summary'!G11</f>
        <v>0</v>
      </c>
      <c r="H68" s="26">
        <f>'Flik 1 Sammanställning Summary'!H11</f>
        <v>0</v>
      </c>
      <c r="J68" s="144">
        <f>SUM(D68:H68)</f>
        <v>0</v>
      </c>
      <c r="L68" s="151"/>
      <c r="M68" s="48"/>
      <c r="N68" s="48"/>
      <c r="O68" s="48"/>
      <c r="P68" s="48"/>
      <c r="Q68" s="48"/>
      <c r="R68" s="48"/>
      <c r="S68" s="48"/>
    </row>
    <row r="69" spans="2:19" ht="12.75">
      <c r="B69" s="23" t="s">
        <v>74</v>
      </c>
      <c r="D69" s="257">
        <v>0.15</v>
      </c>
      <c r="E69" s="257">
        <v>0.15</v>
      </c>
      <c r="F69" s="257">
        <v>0.15</v>
      </c>
      <c r="G69" s="257">
        <v>0.15</v>
      </c>
      <c r="H69" s="257">
        <v>0.15</v>
      </c>
      <c r="J69" s="144"/>
      <c r="L69" s="151"/>
      <c r="M69" s="48"/>
      <c r="N69" s="48"/>
      <c r="O69" s="48"/>
      <c r="P69" s="48"/>
      <c r="Q69" s="48"/>
      <c r="R69" s="48"/>
      <c r="S69" s="48"/>
    </row>
    <row r="70" spans="1:19" ht="12.75">
      <c r="A70" s="145" t="s">
        <v>75</v>
      </c>
      <c r="B70" s="145"/>
      <c r="C70" s="145"/>
      <c r="D70" s="146">
        <f>D69*D68</f>
        <v>0</v>
      </c>
      <c r="E70" s="146">
        <f>E69*E68</f>
        <v>0</v>
      </c>
      <c r="F70" s="146">
        <f>F69*F68</f>
        <v>0</v>
      </c>
      <c r="G70" s="146">
        <f>G69*G68</f>
        <v>0</v>
      </c>
      <c r="H70" s="146">
        <f>H69*H68</f>
        <v>0</v>
      </c>
      <c r="I70" s="146"/>
      <c r="J70" s="146">
        <f>SUM(D70:H70)</f>
        <v>0</v>
      </c>
      <c r="L70" s="151"/>
      <c r="M70" s="48"/>
      <c r="N70" s="48"/>
      <c r="O70" s="48"/>
      <c r="P70" s="48"/>
      <c r="Q70" s="48"/>
      <c r="R70" s="48"/>
      <c r="S70" s="48"/>
    </row>
    <row r="71" ht="12.75">
      <c r="L71" s="151"/>
    </row>
  </sheetData>
  <sheetProtection sheet="1"/>
  <printOptions/>
  <pageMargins left="0.75" right="0.75" top="1" bottom="1" header="0.5" footer="0.5"/>
  <pageSetup fitToHeight="1" fitToWidth="1" horizontalDpi="600" verticalDpi="600" orientation="portrait" paperSize="9" scale="61" r:id="rId3"/>
  <headerFooter alignWithMargins="0">
    <oddHeader>&amp;CPage &amp;P of &amp;N</oddHeader>
  </headerFooter>
  <rowBreaks count="1" manualBreakCount="1">
    <brk id="61" max="9" man="1"/>
  </rowBreaks>
  <legacyDrawing r:id="rId2"/>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1:K37"/>
  <sheetViews>
    <sheetView zoomScalePageLayoutView="0" workbookViewId="0" topLeftCell="A9">
      <selection activeCell="E18" sqref="E18"/>
    </sheetView>
  </sheetViews>
  <sheetFormatPr defaultColWidth="9.140625" defaultRowHeight="12.75"/>
  <cols>
    <col min="1" max="1" width="2.57421875" style="23" customWidth="1"/>
    <col min="2" max="2" width="29.57421875" style="23" customWidth="1"/>
    <col min="3" max="3" width="13.421875" style="23" customWidth="1"/>
    <col min="4" max="8" width="9.421875" style="23" customWidth="1"/>
    <col min="9" max="9" width="3.140625" style="23" customWidth="1"/>
    <col min="10" max="10" width="12.57421875" style="23" customWidth="1"/>
    <col min="11" max="11" width="25.57421875" style="23" bestFit="1" customWidth="1"/>
    <col min="12" max="16384" width="9.140625" style="23" customWidth="1"/>
  </cols>
  <sheetData>
    <row r="1" spans="1:11" s="1" customFormat="1" ht="16.5" thickTop="1">
      <c r="A1" s="154" t="s">
        <v>2</v>
      </c>
      <c r="B1" s="155"/>
      <c r="C1" s="156" t="s">
        <v>15</v>
      </c>
      <c r="D1" s="157"/>
      <c r="E1" s="157" t="s">
        <v>79</v>
      </c>
      <c r="F1" s="155"/>
      <c r="G1" s="155"/>
      <c r="H1" s="155"/>
      <c r="I1" s="155"/>
      <c r="J1" s="158"/>
      <c r="K1" s="2" t="s">
        <v>92</v>
      </c>
    </row>
    <row r="2" spans="1:11" s="1" customFormat="1" ht="15.75">
      <c r="A2" s="3" t="s">
        <v>157</v>
      </c>
      <c r="B2" s="4"/>
      <c r="C2" s="4"/>
      <c r="D2" s="136"/>
      <c r="E2" s="4"/>
      <c r="F2" s="4"/>
      <c r="G2" s="4"/>
      <c r="H2" s="4"/>
      <c r="I2" s="4"/>
      <c r="J2" s="159"/>
      <c r="K2" s="2" t="s">
        <v>93</v>
      </c>
    </row>
    <row r="3" spans="1:11" s="1" customFormat="1" ht="15.75">
      <c r="A3" s="7" t="s">
        <v>7</v>
      </c>
      <c r="B3" s="4"/>
      <c r="C3" s="103">
        <f>'Flik 1 Sammanställning Summary'!C6</f>
        <v>0</v>
      </c>
      <c r="D3" s="110"/>
      <c r="E3" s="160"/>
      <c r="F3" s="110"/>
      <c r="G3" s="4"/>
      <c r="H3" s="4"/>
      <c r="I3" s="4"/>
      <c r="J3" s="161"/>
      <c r="K3" s="2" t="s">
        <v>94</v>
      </c>
    </row>
    <row r="4" spans="1:10" s="1" customFormat="1" ht="16.5" thickBot="1">
      <c r="A4" s="9" t="s">
        <v>8</v>
      </c>
      <c r="B4" s="10"/>
      <c r="C4" s="105">
        <f>'Flik 1 Sammanställning Summary'!C7</f>
        <v>0</v>
      </c>
      <c r="D4" s="106"/>
      <c r="E4" s="106"/>
      <c r="F4" s="106"/>
      <c r="G4" s="10"/>
      <c r="H4" s="10"/>
      <c r="I4" s="10"/>
      <c r="J4" s="162"/>
    </row>
    <row r="5" spans="1:10" s="1" customFormat="1" ht="16.5" thickTop="1">
      <c r="A5" s="14"/>
      <c r="B5" s="4"/>
      <c r="C5" s="103"/>
      <c r="D5" s="110"/>
      <c r="E5" s="110"/>
      <c r="F5" s="110"/>
      <c r="G5" s="4"/>
      <c r="H5" s="4"/>
      <c r="I5" s="4"/>
      <c r="J5" s="4"/>
    </row>
    <row r="6" spans="1:11" s="115" customFormat="1" ht="15.75">
      <c r="A6" s="112" t="s">
        <v>18</v>
      </c>
      <c r="B6" s="113"/>
      <c r="C6" s="113"/>
      <c r="D6" s="112">
        <f>'Flik 1 Sammanställning Summary'!D9</f>
        <v>2024</v>
      </c>
      <c r="E6" s="112">
        <f>'Flik 1 Sammanställning Summary'!E9</f>
        <v>2025</v>
      </c>
      <c r="F6" s="112">
        <f>'Flik 1 Sammanställning Summary'!F9</f>
        <v>2026</v>
      </c>
      <c r="G6" s="112">
        <f>'Flik 1 Sammanställning Summary'!G9</f>
        <v>2027</v>
      </c>
      <c r="H6" s="112">
        <f>'Flik 1 Sammanställning Summary'!H9</f>
        <v>2028</v>
      </c>
      <c r="I6" s="113"/>
      <c r="J6" s="163" t="s">
        <v>9</v>
      </c>
      <c r="K6" s="164"/>
    </row>
    <row r="7" spans="1:11" ht="13.5">
      <c r="A7" s="165" t="s">
        <v>15</v>
      </c>
      <c r="B7" s="117"/>
      <c r="C7" s="166" t="s">
        <v>83</v>
      </c>
      <c r="D7" s="117"/>
      <c r="E7" s="117"/>
      <c r="F7" s="117"/>
      <c r="G7" s="117"/>
      <c r="H7" s="117"/>
      <c r="I7" s="117"/>
      <c r="J7" s="116"/>
      <c r="K7" s="151"/>
    </row>
    <row r="8" spans="1:11" ht="12.75">
      <c r="A8" s="116"/>
      <c r="B8" s="116" t="s">
        <v>39</v>
      </c>
      <c r="C8" s="117"/>
      <c r="D8" s="117"/>
      <c r="E8" s="117"/>
      <c r="F8" s="117"/>
      <c r="G8" s="117"/>
      <c r="H8" s="117"/>
      <c r="I8" s="117"/>
      <c r="J8" s="116"/>
      <c r="K8" s="151"/>
    </row>
    <row r="9" spans="1:11" ht="12.75">
      <c r="A9" s="117" t="s">
        <v>11</v>
      </c>
      <c r="B9" s="117" t="s">
        <v>22</v>
      </c>
      <c r="C9" s="167">
        <f>'Flik 7 Bilaga indirekta kostn'!$E$41*'Flik 7 Bilaga indirekta kostn'!E14</f>
        <v>0.04296790167901796</v>
      </c>
      <c r="D9" s="143">
        <f>$C9*'Flik 1 Sammanställning Summary'!$D$11</f>
        <v>0</v>
      </c>
      <c r="E9" s="143">
        <f>$C9*'Flik 1 Sammanställning Summary'!$E$11</f>
        <v>0</v>
      </c>
      <c r="F9" s="143">
        <f>$C9*'Flik 1 Sammanställning Summary'!$F$11</f>
        <v>0</v>
      </c>
      <c r="G9" s="143">
        <f>$C9*'Flik 1 Sammanställning Summary'!$G$11</f>
        <v>0</v>
      </c>
      <c r="H9" s="143">
        <f>$C9*'Flik 1 Sammanställning Summary'!$H$11</f>
        <v>0</v>
      </c>
      <c r="I9" s="168"/>
      <c r="J9" s="169">
        <f>SUM(D9:H9)</f>
        <v>0</v>
      </c>
      <c r="K9" s="151"/>
    </row>
    <row r="10" spans="1:11" ht="12.75">
      <c r="A10" s="117" t="s">
        <v>12</v>
      </c>
      <c r="B10" s="117" t="s">
        <v>23</v>
      </c>
      <c r="C10" s="167">
        <f>'Flik 7 Bilaga indirekta kostn'!E41*'Flik 7 Bilaga indirekta kostn'!E15</f>
        <v>0.06475852075749675</v>
      </c>
      <c r="D10" s="143">
        <f>$C10*'Flik 1 Sammanställning Summary'!$D$11</f>
        <v>0</v>
      </c>
      <c r="E10" s="143">
        <f>$C10*'Flik 1 Sammanställning Summary'!$E$11</f>
        <v>0</v>
      </c>
      <c r="F10" s="143">
        <f>$C10*'Flik 1 Sammanställning Summary'!$F$11</f>
        <v>0</v>
      </c>
      <c r="G10" s="143">
        <f>$C10*'Flik 1 Sammanställning Summary'!$G$11</f>
        <v>0</v>
      </c>
      <c r="H10" s="143">
        <f>$C10*'Flik 1 Sammanställning Summary'!$H$11</f>
        <v>0</v>
      </c>
      <c r="I10" s="168"/>
      <c r="J10" s="169">
        <f>SUM(D10:H10)</f>
        <v>0</v>
      </c>
      <c r="K10" s="151"/>
    </row>
    <row r="11" spans="1:11" ht="12.75">
      <c r="A11" s="117" t="s">
        <v>13</v>
      </c>
      <c r="B11" s="117" t="s">
        <v>38</v>
      </c>
      <c r="C11" s="167">
        <f>'Flik 7 Bilaga indirekta kostn'!E41*'Flik 7 Bilaga indirekta kostn'!E16</f>
        <v>0.10579546854550635</v>
      </c>
      <c r="D11" s="143">
        <f>$C11*'Flik 1 Sammanställning Summary'!$D$11</f>
        <v>0</v>
      </c>
      <c r="E11" s="143">
        <f>$C11*'Flik 1 Sammanställning Summary'!$E$11</f>
        <v>0</v>
      </c>
      <c r="F11" s="143">
        <f>$C11*'Flik 1 Sammanställning Summary'!$F$11</f>
        <v>0</v>
      </c>
      <c r="G11" s="143">
        <f>$C11*'Flik 1 Sammanställning Summary'!$G$11</f>
        <v>0</v>
      </c>
      <c r="H11" s="143">
        <f>$C11*'Flik 1 Sammanställning Summary'!$H$11</f>
        <v>0</v>
      </c>
      <c r="I11" s="168"/>
      <c r="J11" s="169">
        <f>SUM(D11:H11)</f>
        <v>0</v>
      </c>
      <c r="K11" s="151"/>
    </row>
    <row r="12" spans="1:11" ht="12.75">
      <c r="A12" s="117" t="s">
        <v>14</v>
      </c>
      <c r="B12" s="117" t="s">
        <v>25</v>
      </c>
      <c r="C12" s="167">
        <f>'Flik 7 Bilaga indirekta kostn'!E41*'Flik 7 Bilaga indirekta kostn'!E17</f>
        <v>0.11692095891548239</v>
      </c>
      <c r="D12" s="143">
        <f>$C12*'Flik 1 Sammanställning Summary'!$D$11</f>
        <v>0</v>
      </c>
      <c r="E12" s="143">
        <f>$C12*'Flik 1 Sammanställning Summary'!$E$11</f>
        <v>0</v>
      </c>
      <c r="F12" s="143">
        <f>$C12*'Flik 1 Sammanställning Summary'!$F$11</f>
        <v>0</v>
      </c>
      <c r="G12" s="143">
        <f>$C12*'Flik 1 Sammanställning Summary'!$G$11</f>
        <v>0</v>
      </c>
      <c r="H12" s="143">
        <f>$C12*'Flik 1 Sammanställning Summary'!$H$11</f>
        <v>0</v>
      </c>
      <c r="I12" s="168"/>
      <c r="J12" s="169">
        <f>SUM(D12:H12)</f>
        <v>0</v>
      </c>
      <c r="K12" s="151"/>
    </row>
    <row r="13" spans="1:11" ht="12.75">
      <c r="A13" s="117" t="s">
        <v>16</v>
      </c>
      <c r="B13" s="117" t="s">
        <v>26</v>
      </c>
      <c r="C13" s="167">
        <f>'Flik 7 Bilaga indirekta kostn'!E41*'Flik 7 Bilaga indirekta kostn'!E18</f>
        <v>0.030171724052956945</v>
      </c>
      <c r="D13" s="143">
        <f>$C13*'Flik 1 Sammanställning Summary'!$D$11</f>
        <v>0</v>
      </c>
      <c r="E13" s="143">
        <f>$C13*'Flik 1 Sammanställning Summary'!$E$11</f>
        <v>0</v>
      </c>
      <c r="F13" s="143">
        <f>$C13*'Flik 1 Sammanställning Summary'!$F$11</f>
        <v>0</v>
      </c>
      <c r="G13" s="143">
        <f>$C13*'Flik 1 Sammanställning Summary'!$G$11</f>
        <v>0</v>
      </c>
      <c r="H13" s="143">
        <f>$C13*'Flik 1 Sammanställning Summary'!$H$11</f>
        <v>0</v>
      </c>
      <c r="I13" s="168"/>
      <c r="J13" s="169">
        <f>SUM(D13:H13)</f>
        <v>0</v>
      </c>
      <c r="K13" s="151"/>
    </row>
    <row r="14" spans="1:11" ht="12.75">
      <c r="A14" s="145" t="s">
        <v>76</v>
      </c>
      <c r="B14" s="145"/>
      <c r="C14" s="170">
        <f aca="true" t="shared" si="0" ref="C14:H14">SUM(C9:C13)</f>
        <v>0.36061457395046037</v>
      </c>
      <c r="D14" s="146">
        <f t="shared" si="0"/>
        <v>0</v>
      </c>
      <c r="E14" s="146">
        <f t="shared" si="0"/>
        <v>0</v>
      </c>
      <c r="F14" s="146">
        <f t="shared" si="0"/>
        <v>0</v>
      </c>
      <c r="G14" s="146">
        <f t="shared" si="0"/>
        <v>0</v>
      </c>
      <c r="H14" s="146">
        <f t="shared" si="0"/>
        <v>0</v>
      </c>
      <c r="I14" s="146"/>
      <c r="J14" s="146">
        <f>SUM(J9:J13)</f>
        <v>0</v>
      </c>
      <c r="K14" s="151"/>
    </row>
    <row r="15" spans="1:11" ht="12.75">
      <c r="A15" s="116"/>
      <c r="B15" s="116"/>
      <c r="C15" s="171"/>
      <c r="D15" s="142"/>
      <c r="E15" s="142"/>
      <c r="F15" s="142"/>
      <c r="G15" s="142"/>
      <c r="H15" s="142"/>
      <c r="I15" s="142"/>
      <c r="J15" s="142"/>
      <c r="K15" s="151"/>
    </row>
    <row r="16" spans="1:11" ht="12.75">
      <c r="A16" s="116"/>
      <c r="B16" s="116" t="s">
        <v>40</v>
      </c>
      <c r="C16" s="172"/>
      <c r="D16" s="144"/>
      <c r="E16" s="144"/>
      <c r="F16" s="144"/>
      <c r="G16" s="144"/>
      <c r="H16" s="144"/>
      <c r="I16" s="144"/>
      <c r="J16" s="142"/>
      <c r="K16" s="151"/>
    </row>
    <row r="17" spans="1:11" ht="12.75">
      <c r="A17" s="117" t="s">
        <v>11</v>
      </c>
      <c r="B17" s="117" t="s">
        <v>22</v>
      </c>
      <c r="C17" s="167">
        <f>'Flik 7 Bilaga indirekta kostn'!E23*'Flik 7 Bilaga indirekta kostn'!E42</f>
        <v>0.019865813069179603</v>
      </c>
      <c r="D17" s="143">
        <f>$C17*'Flik 1 Sammanställning Summary'!$D$11</f>
        <v>0</v>
      </c>
      <c r="E17" s="143">
        <f>$C17*'Flik 1 Sammanställning Summary'!$E$11</f>
        <v>0</v>
      </c>
      <c r="F17" s="143">
        <f>$C17*'Flik 1 Sammanställning Summary'!$F$11</f>
        <v>0</v>
      </c>
      <c r="G17" s="143">
        <f>$C17*'Flik 1 Sammanställning Summary'!$G$11</f>
        <v>0</v>
      </c>
      <c r="H17" s="143">
        <f>$C17*'Flik 1 Sammanställning Summary'!$H$11</f>
        <v>0</v>
      </c>
      <c r="I17" s="142"/>
      <c r="J17" s="144">
        <f>SUM(D17:H17)</f>
        <v>0</v>
      </c>
      <c r="K17" s="151"/>
    </row>
    <row r="18" spans="1:11" ht="12.75">
      <c r="A18" s="117" t="s">
        <v>12</v>
      </c>
      <c r="B18" s="117" t="s">
        <v>23</v>
      </c>
      <c r="C18" s="167">
        <f>'Flik 7 Bilaga indirekta kostn'!E42*'Flik 7 Bilaga indirekta kostn'!E24</f>
        <v>0.0039048611020362435</v>
      </c>
      <c r="D18" s="143">
        <f>$C18*'Flik 1 Sammanställning Summary'!$D$11</f>
        <v>0</v>
      </c>
      <c r="E18" s="143">
        <f>$C18*'Flik 1 Sammanställning Summary'!$E$11</f>
        <v>0</v>
      </c>
      <c r="F18" s="143">
        <f>$C18*'Flik 1 Sammanställning Summary'!$F$11</f>
        <v>0</v>
      </c>
      <c r="G18" s="143">
        <f>$C18*'Flik 1 Sammanställning Summary'!$G$11</f>
        <v>0</v>
      </c>
      <c r="H18" s="143">
        <f>$C18*'Flik 1 Sammanställning Summary'!$H$11</f>
        <v>0</v>
      </c>
      <c r="I18" s="142"/>
      <c r="J18" s="144">
        <f>SUM(D18:H18)</f>
        <v>0</v>
      </c>
      <c r="K18" s="151"/>
    </row>
    <row r="19" spans="1:11" ht="12.75">
      <c r="A19" s="117" t="s">
        <v>13</v>
      </c>
      <c r="B19" s="117" t="s">
        <v>24</v>
      </c>
      <c r="C19" s="167">
        <f>'Flik 7 Bilaga indirekta kostn'!E42*'Flik 7 Bilaga indirekta kostn'!E25</f>
        <v>0</v>
      </c>
      <c r="D19" s="143">
        <f>$C19*'Flik 1 Sammanställning Summary'!$D$11</f>
        <v>0</v>
      </c>
      <c r="E19" s="143">
        <f>$C19*'Flik 1 Sammanställning Summary'!$E$11</f>
        <v>0</v>
      </c>
      <c r="F19" s="143">
        <f>$C19*'Flik 1 Sammanställning Summary'!$F$11</f>
        <v>0</v>
      </c>
      <c r="G19" s="143">
        <f>$C19*'Flik 1 Sammanställning Summary'!$G$11</f>
        <v>0</v>
      </c>
      <c r="H19" s="143">
        <f>$C19*'Flik 1 Sammanställning Summary'!$H$11</f>
        <v>0</v>
      </c>
      <c r="I19" s="142"/>
      <c r="J19" s="144">
        <f>SUM(D19:H19)</f>
        <v>0</v>
      </c>
      <c r="K19" s="151"/>
    </row>
    <row r="20" spans="1:11" ht="12.75">
      <c r="A20" s="117" t="s">
        <v>14</v>
      </c>
      <c r="B20" s="117" t="s">
        <v>25</v>
      </c>
      <c r="C20" s="167">
        <f>'Flik 7 Bilaga indirekta kostn'!E42*'Flik 7 Bilaga indirekta kostn'!E26</f>
        <v>0.00012670776390975071</v>
      </c>
      <c r="D20" s="143">
        <f>$C20*'Flik 1 Sammanställning Summary'!$D$11</f>
        <v>0</v>
      </c>
      <c r="E20" s="143">
        <f>$C20*'Flik 1 Sammanställning Summary'!$E$11</f>
        <v>0</v>
      </c>
      <c r="F20" s="143">
        <f>$C20*'Flik 1 Sammanställning Summary'!$F$11</f>
        <v>0</v>
      </c>
      <c r="G20" s="143">
        <f>$C20*'Flik 1 Sammanställning Summary'!$G$11</f>
        <v>0</v>
      </c>
      <c r="H20" s="143">
        <f>$C20*'Flik 1 Sammanställning Summary'!$H$11</f>
        <v>0</v>
      </c>
      <c r="I20" s="142"/>
      <c r="J20" s="144">
        <f>SUM(D20:H20)</f>
        <v>0</v>
      </c>
      <c r="K20" s="151"/>
    </row>
    <row r="21" spans="1:11" ht="12.75">
      <c r="A21" s="117" t="s">
        <v>16</v>
      </c>
      <c r="B21" s="117" t="s">
        <v>26</v>
      </c>
      <c r="C21" s="167">
        <f>'Flik 7 Bilaga indirekta kostn'!E42*'Flik 7 Bilaga indirekta kostn'!E27</f>
        <v>0</v>
      </c>
      <c r="D21" s="143">
        <f>$C21*'Flik 1 Sammanställning Summary'!$D$11</f>
        <v>0</v>
      </c>
      <c r="E21" s="143">
        <f>$C21*'Flik 1 Sammanställning Summary'!$E$11</f>
        <v>0</v>
      </c>
      <c r="F21" s="143">
        <f>$C21*'Flik 1 Sammanställning Summary'!$F$11</f>
        <v>0</v>
      </c>
      <c r="G21" s="143">
        <f>$C21*'Flik 1 Sammanställning Summary'!$G$11</f>
        <v>0</v>
      </c>
      <c r="H21" s="143">
        <f>$C21*'Flik 1 Sammanställning Summary'!$H$11</f>
        <v>0</v>
      </c>
      <c r="I21" s="142"/>
      <c r="J21" s="144">
        <f>SUM(D21:H21)</f>
        <v>0</v>
      </c>
      <c r="K21" s="151"/>
    </row>
    <row r="22" spans="1:11" ht="12.75">
      <c r="A22" s="145" t="s">
        <v>77</v>
      </c>
      <c r="B22" s="145"/>
      <c r="C22" s="170">
        <f aca="true" t="shared" si="1" ref="C22:H22">SUM(C17:C21)</f>
        <v>0.023897381935125597</v>
      </c>
      <c r="D22" s="146">
        <f t="shared" si="1"/>
        <v>0</v>
      </c>
      <c r="E22" s="146">
        <f t="shared" si="1"/>
        <v>0</v>
      </c>
      <c r="F22" s="146">
        <f t="shared" si="1"/>
        <v>0</v>
      </c>
      <c r="G22" s="146">
        <f t="shared" si="1"/>
        <v>0</v>
      </c>
      <c r="H22" s="146">
        <f t="shared" si="1"/>
        <v>0</v>
      </c>
      <c r="I22" s="146"/>
      <c r="J22" s="146">
        <f>SUM(J17:J21)</f>
        <v>0</v>
      </c>
      <c r="K22" s="151"/>
    </row>
    <row r="23" spans="1:11" ht="12.75">
      <c r="A23" s="149"/>
      <c r="B23" s="149"/>
      <c r="C23" s="173"/>
      <c r="D23" s="174"/>
      <c r="E23" s="174"/>
      <c r="F23" s="174"/>
      <c r="G23" s="174"/>
      <c r="H23" s="174"/>
      <c r="I23" s="174"/>
      <c r="J23" s="148"/>
      <c r="K23" s="151"/>
    </row>
    <row r="24" spans="1:11" ht="12.75">
      <c r="A24" s="116"/>
      <c r="B24" s="116" t="s">
        <v>41</v>
      </c>
      <c r="C24" s="172"/>
      <c r="D24" s="144"/>
      <c r="E24" s="144"/>
      <c r="F24" s="144"/>
      <c r="G24" s="144"/>
      <c r="H24" s="144"/>
      <c r="I24" s="144"/>
      <c r="J24" s="142"/>
      <c r="K24" s="151"/>
    </row>
    <row r="25" spans="1:11" ht="12.75">
      <c r="A25" s="117" t="s">
        <v>11</v>
      </c>
      <c r="B25" s="117" t="s">
        <v>22</v>
      </c>
      <c r="C25" s="175">
        <f>'Flik 7 Bilaga indirekta kostn'!E43*'Flik 7 Bilaga indirekta kostn'!E32</f>
        <v>0.024561652962287905</v>
      </c>
      <c r="D25" s="143">
        <f>$C25*'Flik 1 Sammanställning Summary'!$D$11</f>
        <v>0</v>
      </c>
      <c r="E25" s="143">
        <f>$C25*'Flik 1 Sammanställning Summary'!$E$11</f>
        <v>0</v>
      </c>
      <c r="F25" s="143">
        <f>$C25*'Flik 1 Sammanställning Summary'!$F$11</f>
        <v>0</v>
      </c>
      <c r="G25" s="143">
        <f>$C25*'Flik 1 Sammanställning Summary'!$G$11</f>
        <v>0</v>
      </c>
      <c r="H25" s="143">
        <f>$C25*'Flik 1 Sammanställning Summary'!$H$11</f>
        <v>0</v>
      </c>
      <c r="I25" s="142"/>
      <c r="J25" s="144">
        <f>SUM(D25:H25)</f>
        <v>0</v>
      </c>
      <c r="K25" s="151"/>
    </row>
    <row r="26" spans="1:11" ht="12.75">
      <c r="A26" s="117" t="s">
        <v>12</v>
      </c>
      <c r="B26" s="117" t="s">
        <v>23</v>
      </c>
      <c r="C26" s="175">
        <f>'Flik 7 Bilaga indirekta kostn'!E43*'Flik 7 Bilaga indirekta kostn'!E33</f>
        <v>0</v>
      </c>
      <c r="D26" s="143">
        <f>$C26*'Flik 1 Sammanställning Summary'!$D$11</f>
        <v>0</v>
      </c>
      <c r="E26" s="143">
        <f>$C26*'Flik 1 Sammanställning Summary'!$E$11</f>
        <v>0</v>
      </c>
      <c r="F26" s="143">
        <f>$C26*'Flik 1 Sammanställning Summary'!$F$11</f>
        <v>0</v>
      </c>
      <c r="G26" s="143">
        <f>$C26*'Flik 1 Sammanställning Summary'!$G$11</f>
        <v>0</v>
      </c>
      <c r="H26" s="143">
        <f>$C26*'Flik 1 Sammanställning Summary'!$H$11</f>
        <v>0</v>
      </c>
      <c r="I26" s="142"/>
      <c r="J26" s="144">
        <f>SUM(D26:H26)</f>
        <v>0</v>
      </c>
      <c r="K26" s="151"/>
    </row>
    <row r="27" spans="1:10" ht="12.75">
      <c r="A27" s="117" t="s">
        <v>13</v>
      </c>
      <c r="B27" s="117" t="s">
        <v>24</v>
      </c>
      <c r="C27" s="175">
        <f>'Flik 7 Bilaga indirekta kostn'!E43*'Flik 7 Bilaga indirekta kostn'!E34</f>
        <v>0</v>
      </c>
      <c r="D27" s="143">
        <f>$C27*'Flik 1 Sammanställning Summary'!$D$11</f>
        <v>0</v>
      </c>
      <c r="E27" s="143">
        <f>$C27*'Flik 1 Sammanställning Summary'!$E$11</f>
        <v>0</v>
      </c>
      <c r="F27" s="143">
        <f>$C27*'Flik 1 Sammanställning Summary'!$F$11</f>
        <v>0</v>
      </c>
      <c r="G27" s="143">
        <f>$C27*'Flik 1 Sammanställning Summary'!$G$11</f>
        <v>0</v>
      </c>
      <c r="H27" s="143">
        <f>$C27*'Flik 1 Sammanställning Summary'!$H$11</f>
        <v>0</v>
      </c>
      <c r="I27" s="142"/>
      <c r="J27" s="144">
        <f>SUM(D27:H27)</f>
        <v>0</v>
      </c>
    </row>
    <row r="28" spans="1:10" ht="12.75">
      <c r="A28" s="117" t="s">
        <v>14</v>
      </c>
      <c r="B28" s="117" t="s">
        <v>25</v>
      </c>
      <c r="C28" s="175">
        <f>'Flik 7 Bilaga indirekta kostn'!E43*'Flik 7 Bilaga indirekta kostn'!E35</f>
        <v>0.0013961998156213568</v>
      </c>
      <c r="D28" s="143">
        <f>$C28*'Flik 1 Sammanställning Summary'!$D$11</f>
        <v>0</v>
      </c>
      <c r="E28" s="143">
        <f>$C28*'Flik 1 Sammanställning Summary'!$E$11</f>
        <v>0</v>
      </c>
      <c r="F28" s="143">
        <f>$C28*'Flik 1 Sammanställning Summary'!$F$11</f>
        <v>0</v>
      </c>
      <c r="G28" s="143">
        <f>$C28*'Flik 1 Sammanställning Summary'!$G$11</f>
        <v>0</v>
      </c>
      <c r="H28" s="143">
        <f>$C28*'Flik 1 Sammanställning Summary'!$H$11</f>
        <v>0</v>
      </c>
      <c r="I28" s="142"/>
      <c r="J28" s="144">
        <f>SUM(D28:H28)</f>
        <v>0</v>
      </c>
    </row>
    <row r="29" spans="1:10" ht="12.75">
      <c r="A29" s="117" t="s">
        <v>16</v>
      </c>
      <c r="B29" s="117" t="s">
        <v>26</v>
      </c>
      <c r="C29" s="175">
        <f>'Flik 7 Bilaga indirekta kostn'!E43*'Flik 7 Bilaga indirekta kostn'!E36</f>
        <v>0</v>
      </c>
      <c r="D29" s="143">
        <f>$C29*'Flik 1 Sammanställning Summary'!$D$11</f>
        <v>0</v>
      </c>
      <c r="E29" s="143">
        <f>$C29*'Flik 1 Sammanställning Summary'!$E$11</f>
        <v>0</v>
      </c>
      <c r="F29" s="143">
        <f>$C29*'Flik 1 Sammanställning Summary'!$F$11</f>
        <v>0</v>
      </c>
      <c r="G29" s="143">
        <f>$C29*'Flik 1 Sammanställning Summary'!$G$11</f>
        <v>0</v>
      </c>
      <c r="H29" s="143">
        <f>$C29*'Flik 1 Sammanställning Summary'!$H$11</f>
        <v>0</v>
      </c>
      <c r="I29" s="142"/>
      <c r="J29" s="144">
        <f>SUM(D29:H29)</f>
        <v>0</v>
      </c>
    </row>
    <row r="30" spans="1:10" ht="12.75">
      <c r="A30" s="145" t="s">
        <v>78</v>
      </c>
      <c r="B30" s="145"/>
      <c r="C30" s="170">
        <f aca="true" t="shared" si="2" ref="C30:H30">SUM(C25:C29)</f>
        <v>0.02595785277790926</v>
      </c>
      <c r="D30" s="146">
        <f t="shared" si="2"/>
        <v>0</v>
      </c>
      <c r="E30" s="146">
        <f t="shared" si="2"/>
        <v>0</v>
      </c>
      <c r="F30" s="146">
        <f t="shared" si="2"/>
        <v>0</v>
      </c>
      <c r="G30" s="146">
        <f t="shared" si="2"/>
        <v>0</v>
      </c>
      <c r="H30" s="146">
        <f t="shared" si="2"/>
        <v>0</v>
      </c>
      <c r="I30" s="146"/>
      <c r="J30" s="146">
        <f>SUM(J25:J29)</f>
        <v>0</v>
      </c>
    </row>
    <row r="31" spans="3:10" ht="12.75">
      <c r="C31" s="176"/>
      <c r="D31" s="26"/>
      <c r="E31" s="26"/>
      <c r="F31" s="26"/>
      <c r="G31" s="26"/>
      <c r="H31" s="26"/>
      <c r="I31" s="26"/>
      <c r="J31" s="26"/>
    </row>
    <row r="32" spans="1:10" s="36" customFormat="1" ht="13.5" thickBot="1">
      <c r="A32" s="177" t="s">
        <v>17</v>
      </c>
      <c r="B32" s="177"/>
      <c r="C32" s="178">
        <f>C14+C22+C30</f>
        <v>0.4104698086634952</v>
      </c>
      <c r="D32" s="179">
        <f>SUM(D14+D22+D30)</f>
        <v>0</v>
      </c>
      <c r="E32" s="179">
        <f>SUM(E14+E22+E30)</f>
        <v>0</v>
      </c>
      <c r="F32" s="179">
        <f>SUM(F14+F22+F30)</f>
        <v>0</v>
      </c>
      <c r="G32" s="179">
        <f>SUM(G14+G22+G30)</f>
        <v>0</v>
      </c>
      <c r="H32" s="179">
        <f>SUM(H14+H22+H30)</f>
        <v>0</v>
      </c>
      <c r="I32" s="179"/>
      <c r="J32" s="179">
        <f>SUM(J14+J22+J30)</f>
        <v>0</v>
      </c>
    </row>
    <row r="33" ht="13.5" thickTop="1"/>
    <row r="34" ht="12.75">
      <c r="C34" s="180"/>
    </row>
    <row r="35" ht="12.75">
      <c r="C35" s="153"/>
    </row>
    <row r="36" ht="12.75">
      <c r="C36" s="180"/>
    </row>
    <row r="37" ht="12.75">
      <c r="C37" s="180"/>
    </row>
  </sheetData>
  <sheetProtection password="C21E" sheet="1"/>
  <printOptions/>
  <pageMargins left="0.7480314960629921" right="0.7480314960629921" top="0.984251968503937" bottom="0.984251968503937" header="0.5118110236220472" footer="0.5118110236220472"/>
  <pageSetup fitToHeight="1" fitToWidth="1" horizontalDpi="600" verticalDpi="600" orientation="landscape" paperSize="9" scale="82" r:id="rId1"/>
  <headerFooter alignWithMargins="0">
    <oddHeader>&amp;CPage &amp;P of &amp;N</oddHeader>
  </headerFooter>
</worksheet>
</file>

<file path=xl/worksheets/sheet7.xml><?xml version="1.0" encoding="utf-8"?>
<worksheet xmlns="http://schemas.openxmlformats.org/spreadsheetml/2006/main" xmlns:r="http://schemas.openxmlformats.org/officeDocument/2006/relationships">
  <sheetPr>
    <tabColor rgb="FFFFFF99"/>
  </sheetPr>
  <dimension ref="A1:J4"/>
  <sheetViews>
    <sheetView zoomScaleSheetLayoutView="100" zoomScalePageLayoutView="0" workbookViewId="0" topLeftCell="A1">
      <selection activeCell="G32" sqref="G32"/>
    </sheetView>
  </sheetViews>
  <sheetFormatPr defaultColWidth="9.140625" defaultRowHeight="12.75"/>
  <cols>
    <col min="1" max="1" width="2.57421875" style="48" customWidth="1"/>
    <col min="2" max="2" width="14.421875" style="48" customWidth="1"/>
    <col min="3" max="3" width="16.8515625" style="48" customWidth="1"/>
    <col min="4" max="8" width="9.140625" style="48" customWidth="1"/>
    <col min="9" max="9" width="4.140625" style="48" customWidth="1"/>
    <col min="10" max="10" width="10.421875" style="182" customWidth="1"/>
    <col min="11" max="16384" width="9.140625" style="48" customWidth="1"/>
  </cols>
  <sheetData>
    <row r="1" spans="1:10" s="181" customFormat="1" ht="16.5" thickTop="1">
      <c r="A1" s="393" t="s">
        <v>3</v>
      </c>
      <c r="B1" s="394"/>
      <c r="C1" s="183" t="s">
        <v>10</v>
      </c>
      <c r="D1" s="392"/>
      <c r="E1" s="392"/>
      <c r="F1" s="155"/>
      <c r="G1" s="155"/>
      <c r="H1" s="155"/>
      <c r="I1" s="155"/>
      <c r="J1" s="313">
        <f>'Flik 1 Sammanställning Summary'!D9</f>
        <v>2024</v>
      </c>
    </row>
    <row r="2" spans="1:10" s="181" customFormat="1" ht="12.75">
      <c r="A2" s="3" t="s">
        <v>157</v>
      </c>
      <c r="B2" s="4"/>
      <c r="C2" s="4"/>
      <c r="D2" s="184"/>
      <c r="E2" s="4"/>
      <c r="F2" s="4"/>
      <c r="G2" s="4"/>
      <c r="H2" s="4"/>
      <c r="I2" s="4"/>
      <c r="J2" s="185"/>
    </row>
    <row r="3" spans="1:10" s="181" customFormat="1" ht="15.75">
      <c r="A3" s="7" t="s">
        <v>7</v>
      </c>
      <c r="B3" s="4"/>
      <c r="C3" s="103">
        <f>'Flik 1 Sammanställning Summary'!C6</f>
        <v>0</v>
      </c>
      <c r="D3" s="110"/>
      <c r="E3" s="110"/>
      <c r="F3" s="110"/>
      <c r="G3" s="4"/>
      <c r="H3" s="4"/>
      <c r="I3" s="4"/>
      <c r="J3" s="186"/>
    </row>
    <row r="4" spans="1:10" s="181" customFormat="1" ht="16.5" thickBot="1">
      <c r="A4" s="9" t="s">
        <v>8</v>
      </c>
      <c r="B4" s="10"/>
      <c r="C4" s="106">
        <f>'Flik 1 Sammanställning Summary'!C7</f>
        <v>0</v>
      </c>
      <c r="D4" s="106"/>
      <c r="E4" s="106"/>
      <c r="F4" s="106"/>
      <c r="G4" s="10"/>
      <c r="H4" s="10"/>
      <c r="I4" s="10"/>
      <c r="J4" s="187"/>
    </row>
    <row r="5" ht="13.5" thickTop="1"/>
  </sheetData>
  <sheetProtection sheet="1"/>
  <mergeCells count="2">
    <mergeCell ref="D1:E1"/>
    <mergeCell ref="A1:B1"/>
  </mergeCells>
  <printOptions/>
  <pageMargins left="0.75" right="0.75" top="1" bottom="1" header="0.5" footer="0.5"/>
  <pageSetup fitToHeight="2" horizontalDpi="600" verticalDpi="600" orientation="portrait" paperSize="9" scale="83" r:id="rId2"/>
  <headerFooter alignWithMargins="0">
    <oddHeader>&amp;CPage &amp;P of &amp;N</oddHeader>
  </headerFooter>
  <drawing r:id="rId1"/>
</worksheet>
</file>

<file path=xl/worksheets/sheet8.xml><?xml version="1.0" encoding="utf-8"?>
<worksheet xmlns="http://schemas.openxmlformats.org/spreadsheetml/2006/main" xmlns:r="http://schemas.openxmlformats.org/officeDocument/2006/relationships">
  <sheetPr>
    <tabColor theme="8" tint="0.39998000860214233"/>
    <pageSetUpPr fitToPage="1"/>
  </sheetPr>
  <dimension ref="A1:L54"/>
  <sheetViews>
    <sheetView zoomScalePageLayoutView="0" workbookViewId="0" topLeftCell="D28">
      <selection activeCell="L37" sqref="L37"/>
    </sheetView>
  </sheetViews>
  <sheetFormatPr defaultColWidth="9.140625" defaultRowHeight="12.75"/>
  <cols>
    <col min="1" max="1" width="2.57421875" style="208" customWidth="1"/>
    <col min="2" max="2" width="23.421875" style="208" customWidth="1"/>
    <col min="3" max="3" width="11.8515625" style="208" customWidth="1"/>
    <col min="4" max="4" width="11.140625" style="208" bestFit="1" customWidth="1"/>
    <col min="5" max="5" width="11.57421875" style="208" customWidth="1"/>
    <col min="6" max="6" width="9.140625" style="208" customWidth="1"/>
    <col min="7" max="7" width="11.8515625" style="208" bestFit="1" customWidth="1"/>
    <col min="8" max="8" width="14.8515625" style="208" customWidth="1"/>
    <col min="9" max="10" width="9.140625" style="208" customWidth="1"/>
    <col min="11" max="11" width="30.00390625" style="208" customWidth="1"/>
    <col min="12" max="12" width="11.140625" style="208" customWidth="1"/>
    <col min="13" max="16384" width="9.140625" style="208" customWidth="1"/>
  </cols>
  <sheetData>
    <row r="1" spans="2:8" s="196" customFormat="1" ht="15.75">
      <c r="B1" s="196" t="s">
        <v>95</v>
      </c>
      <c r="G1" s="197" t="s">
        <v>96</v>
      </c>
      <c r="H1" s="198">
        <f>'Flik 1 Sammanställning Summary'!D9</f>
        <v>2024</v>
      </c>
    </row>
    <row r="2" s="199" customFormat="1" ht="12.75" customHeight="1">
      <c r="D2" s="200"/>
    </row>
    <row r="3" spans="1:4" s="199" customFormat="1" ht="12.75" customHeight="1">
      <c r="A3" s="201" t="s">
        <v>180</v>
      </c>
      <c r="C3" s="199">
        <f>'Flik 1 Sammanställning Summary'!C6:H6</f>
        <v>0</v>
      </c>
      <c r="D3" s="200"/>
    </row>
    <row r="4" spans="1:4" s="199" customFormat="1" ht="12.75" customHeight="1">
      <c r="A4" s="201" t="s">
        <v>181</v>
      </c>
      <c r="C4" s="199">
        <f>'Flik 1 Sammanställning Summary'!C7:H7</f>
        <v>0</v>
      </c>
      <c r="D4" s="200"/>
    </row>
    <row r="5" spans="1:4" s="199" customFormat="1" ht="12.75" customHeight="1">
      <c r="A5" s="201" t="s">
        <v>182</v>
      </c>
      <c r="C5" s="199" t="s">
        <v>42</v>
      </c>
      <c r="D5" s="202"/>
    </row>
    <row r="6" spans="1:3" s="199" customFormat="1" ht="11.25">
      <c r="A6" s="201" t="s">
        <v>183</v>
      </c>
      <c r="C6" s="258"/>
    </row>
    <row r="7" spans="1:5" s="199" customFormat="1" ht="11.25">
      <c r="A7" s="201" t="s">
        <v>97</v>
      </c>
      <c r="C7" s="306" t="str">
        <f>'Flik 9 Skol o Avd gemen_kostn'!A18</f>
        <v>Fyll i avdelningens namn (byt ut denna text)</v>
      </c>
      <c r="D7" s="379" t="s">
        <v>331</v>
      </c>
      <c r="E7" s="306"/>
    </row>
    <row r="8" s="199" customFormat="1" ht="11.25">
      <c r="A8" s="201"/>
    </row>
    <row r="9" s="199" customFormat="1" ht="11.25">
      <c r="A9" s="201"/>
    </row>
    <row r="10" spans="2:10" s="203" customFormat="1" ht="45">
      <c r="B10" s="204"/>
      <c r="D10" s="205" t="s">
        <v>98</v>
      </c>
      <c r="F10" s="206"/>
      <c r="G10" s="204" t="s">
        <v>99</v>
      </c>
      <c r="H10" s="207" t="s">
        <v>113</v>
      </c>
      <c r="I10" s="204"/>
      <c r="J10" s="204"/>
    </row>
    <row r="12" ht="12.75">
      <c r="D12" s="209"/>
    </row>
    <row r="13" spans="1:5" ht="12" customHeight="1">
      <c r="A13" s="210" t="s">
        <v>39</v>
      </c>
      <c r="B13" s="211"/>
      <c r="C13" s="211"/>
      <c r="D13" s="212" t="s">
        <v>100</v>
      </c>
      <c r="E13" s="212"/>
    </row>
    <row r="14" spans="1:11" ht="12.75">
      <c r="A14" s="211"/>
      <c r="B14" s="213" t="s">
        <v>22</v>
      </c>
      <c r="C14" s="214"/>
      <c r="D14" s="215">
        <f>$D$19*E14</f>
        <v>8712.62947194832</v>
      </c>
      <c r="E14" s="216">
        <f>'Flik 8 KTHgem_kostn'!D42</f>
        <v>0.11915187233924909</v>
      </c>
      <c r="F14" s="217"/>
      <c r="G14" s="214"/>
      <c r="H14" s="218"/>
      <c r="K14" s="315" t="s">
        <v>289</v>
      </c>
    </row>
    <row r="15" spans="1:11" ht="12.75">
      <c r="A15" s="210"/>
      <c r="B15" s="219" t="s">
        <v>101</v>
      </c>
      <c r="C15" s="211"/>
      <c r="D15" s="220">
        <f>$D$19*E15</f>
        <v>13131.127526924614</v>
      </c>
      <c r="E15" s="221">
        <f>'Flik 8 KTHgem_kostn'!F42</f>
        <v>0.1795782129603918</v>
      </c>
      <c r="F15" s="222"/>
      <c r="G15" s="211"/>
      <c r="H15" s="223"/>
      <c r="K15" s="315" t="s">
        <v>292</v>
      </c>
    </row>
    <row r="16" spans="1:8" ht="12.75">
      <c r="A16" s="210"/>
      <c r="B16" s="219" t="s">
        <v>102</v>
      </c>
      <c r="C16" s="211"/>
      <c r="D16" s="220">
        <f>$D$19*E16</f>
        <v>21452.21621790927</v>
      </c>
      <c r="E16" s="221">
        <f>'Flik 8 KTHgem_kostn'!H42</f>
        <v>0.2933754656295174</v>
      </c>
      <c r="F16" s="222"/>
      <c r="G16" s="220"/>
      <c r="H16" s="223"/>
    </row>
    <row r="17" spans="1:12" ht="12.75">
      <c r="A17" s="210"/>
      <c r="B17" s="219" t="s">
        <v>103</v>
      </c>
      <c r="C17" s="211"/>
      <c r="D17" s="220">
        <f>$D$19*E17</f>
        <v>23708.139162702828</v>
      </c>
      <c r="E17" s="221">
        <f>'Flik 8 KTHgem_kostn'!J42</f>
        <v>0.3242269374602271</v>
      </c>
      <c r="F17" s="222"/>
      <c r="G17" s="220"/>
      <c r="H17" s="223"/>
      <c r="K17" s="317" t="s">
        <v>288</v>
      </c>
      <c r="L17" s="318">
        <v>73122052.56113583</v>
      </c>
    </row>
    <row r="18" spans="1:8" ht="12.75">
      <c r="A18" s="211"/>
      <c r="B18" s="224" t="s">
        <v>26</v>
      </c>
      <c r="C18" s="225"/>
      <c r="D18" s="226">
        <f>$D$19*E18</f>
        <v>6117.940181650795</v>
      </c>
      <c r="E18" s="227">
        <f>'Flik 8 KTHgem_kostn'!L42</f>
        <v>0.08366751161061449</v>
      </c>
      <c r="F18" s="228"/>
      <c r="G18" s="225"/>
      <c r="H18" s="229"/>
    </row>
    <row r="19" spans="1:8" ht="12.75">
      <c r="A19" s="211"/>
      <c r="B19" s="211" t="s">
        <v>9</v>
      </c>
      <c r="C19" s="220"/>
      <c r="D19" s="220">
        <f>L17/1000</f>
        <v>73122.05256113583</v>
      </c>
      <c r="E19" s="222">
        <f>SUM(E14:E18)</f>
        <v>0.9999999999999999</v>
      </c>
      <c r="F19" s="230"/>
      <c r="G19" s="319">
        <f>L27/1000</f>
        <v>11294.49168616581</v>
      </c>
      <c r="H19" s="285">
        <f>G19/D19</f>
        <v>0.1544608129910292</v>
      </c>
    </row>
    <row r="20" spans="1:8" ht="37.5" customHeight="1">
      <c r="A20" s="210"/>
      <c r="B20" s="211"/>
      <c r="C20" s="211"/>
      <c r="D20" s="211"/>
      <c r="E20" s="211"/>
      <c r="G20" s="231" t="s">
        <v>177</v>
      </c>
      <c r="H20" s="231"/>
    </row>
    <row r="21" spans="1:8" ht="12.75">
      <c r="A21" s="232"/>
      <c r="G21" s="188"/>
      <c r="H21" s="233"/>
    </row>
    <row r="22" spans="1:12" ht="12.75">
      <c r="A22" s="232" t="s">
        <v>40</v>
      </c>
      <c r="C22" s="211"/>
      <c r="D22" s="212" t="s">
        <v>100</v>
      </c>
      <c r="E22" s="212"/>
      <c r="G22" s="188"/>
      <c r="H22" s="233"/>
      <c r="K22" s="315" t="s">
        <v>290</v>
      </c>
      <c r="L22" s="316"/>
    </row>
    <row r="23" spans="2:12" ht="12.75">
      <c r="B23" s="213" t="s">
        <v>22</v>
      </c>
      <c r="C23" s="214"/>
      <c r="D23" s="215">
        <f>$D$28*E23</f>
        <v>4028.203884</v>
      </c>
      <c r="E23" s="216">
        <f>'Flik 9 Skol o Avd gemen_kostn'!C15</f>
        <v>0.8312966300287401</v>
      </c>
      <c r="F23" s="214"/>
      <c r="G23" s="215"/>
      <c r="H23" s="234"/>
      <c r="K23" s="315" t="s">
        <v>291</v>
      </c>
      <c r="L23" s="316"/>
    </row>
    <row r="24" spans="2:12" ht="12.75">
      <c r="B24" s="219" t="str">
        <f>B15</f>
        <v>Utbildning-forskning</v>
      </c>
      <c r="C24" s="211"/>
      <c r="D24" s="220">
        <f>$D$28*E24</f>
        <v>791.7912346666666</v>
      </c>
      <c r="E24" s="221">
        <f>'Flik 9 Skol o Avd gemen_kostn'!E15</f>
        <v>0.1634012090795887</v>
      </c>
      <c r="F24" s="211"/>
      <c r="G24" s="220"/>
      <c r="H24" s="223"/>
      <c r="K24" s="316"/>
      <c r="L24" s="316"/>
    </row>
    <row r="25" spans="2:12" ht="12.75">
      <c r="B25" s="219" t="str">
        <f>B16</f>
        <v>Ekonomi-personal</v>
      </c>
      <c r="C25" s="211"/>
      <c r="D25" s="220">
        <f>$D$28*E25</f>
        <v>0</v>
      </c>
      <c r="E25" s="221">
        <f>'Flik 9 Skol o Avd gemen_kostn'!G15</f>
        <v>0</v>
      </c>
      <c r="F25" s="211"/>
      <c r="G25" s="220"/>
      <c r="H25" s="223"/>
      <c r="K25" s="317" t="s">
        <v>152</v>
      </c>
      <c r="L25" s="318">
        <v>32039272.87878614</v>
      </c>
    </row>
    <row r="26" spans="2:12" ht="12.75">
      <c r="B26" s="219" t="str">
        <f>B17</f>
        <v>Infrastruktur-service</v>
      </c>
      <c r="C26" s="211"/>
      <c r="D26" s="220">
        <f>$D$28*E26</f>
        <v>25.692615999999997</v>
      </c>
      <c r="E26" s="221">
        <f>'Flik 9 Skol o Avd gemen_kostn'!I15</f>
        <v>0.005302160891671115</v>
      </c>
      <c r="F26" s="211"/>
      <c r="G26" s="220"/>
      <c r="H26" s="223"/>
      <c r="K26" s="317" t="s">
        <v>153</v>
      </c>
      <c r="L26" s="318">
        <v>31320119.87878614</v>
      </c>
    </row>
    <row r="27" spans="1:12" ht="12.75">
      <c r="A27" s="232"/>
      <c r="B27" s="224" t="str">
        <f>B18</f>
        <v>Bibliotek</v>
      </c>
      <c r="C27" s="225"/>
      <c r="D27" s="226">
        <f>$D$28*E27</f>
        <v>0</v>
      </c>
      <c r="E27" s="227">
        <f>'Flik 9 Skol o Avd gemen_kostn'!K15</f>
        <v>0</v>
      </c>
      <c r="F27" s="225"/>
      <c r="G27" s="226"/>
      <c r="H27" s="229"/>
      <c r="K27" s="317" t="s">
        <v>286</v>
      </c>
      <c r="L27" s="318">
        <v>11294491.68616581</v>
      </c>
    </row>
    <row r="28" spans="2:12" ht="12.75">
      <c r="B28" s="211" t="s">
        <v>9</v>
      </c>
      <c r="C28" s="211"/>
      <c r="D28" s="220">
        <f>'Flik 9 Skol o Avd gemen_kostn'!M14</f>
        <v>4845.687734666667</v>
      </c>
      <c r="E28" s="222">
        <f>SUM(E23:E27)</f>
        <v>0.9999999999999999</v>
      </c>
      <c r="F28" s="220"/>
      <c r="G28" s="241">
        <f>L28/1000</f>
        <v>748.468866997272</v>
      </c>
      <c r="H28" s="285">
        <f>G28/D28</f>
        <v>0.1544608129910292</v>
      </c>
      <c r="K28" s="317" t="s">
        <v>287</v>
      </c>
      <c r="L28" s="318">
        <v>748468.866997272</v>
      </c>
    </row>
    <row r="29" spans="2:8" ht="38.25">
      <c r="B29" s="211"/>
      <c r="C29" s="211"/>
      <c r="D29" s="220"/>
      <c r="E29" s="222"/>
      <c r="F29" s="211"/>
      <c r="G29" s="290" t="s">
        <v>216</v>
      </c>
      <c r="H29" s="231"/>
    </row>
    <row r="30" spans="1:8" ht="12.75">
      <c r="A30" s="232"/>
      <c r="D30" s="211"/>
      <c r="G30" s="188"/>
      <c r="H30" s="233"/>
    </row>
    <row r="31" spans="1:9" ht="12.75">
      <c r="A31" s="232" t="s">
        <v>41</v>
      </c>
      <c r="C31" s="210"/>
      <c r="D31" s="212" t="s">
        <v>100</v>
      </c>
      <c r="E31" s="212"/>
      <c r="G31" s="188"/>
      <c r="H31" s="235"/>
      <c r="I31" s="236"/>
    </row>
    <row r="32" spans="1:9" ht="12.75">
      <c r="A32" s="232"/>
      <c r="B32" s="213" t="s">
        <v>22</v>
      </c>
      <c r="C32" s="214"/>
      <c r="D32" s="215">
        <f>$D$37*E32</f>
        <v>769.2739151999999</v>
      </c>
      <c r="E32" s="216">
        <f>'Flik 9 Skol o Avd gemen_kostn'!C48</f>
        <v>0.9462128155372868</v>
      </c>
      <c r="F32" s="214"/>
      <c r="G32" s="215"/>
      <c r="H32" s="237"/>
      <c r="I32" s="238"/>
    </row>
    <row r="33" spans="1:9" ht="12.75">
      <c r="A33" s="232"/>
      <c r="B33" s="219" t="str">
        <f>B24</f>
        <v>Utbildning-forskning</v>
      </c>
      <c r="C33" s="211"/>
      <c r="D33" s="220">
        <f>$D$37*E33</f>
        <v>0</v>
      </c>
      <c r="E33" s="221">
        <f>'Flik 9 Skol o Avd gemen_kostn'!E48</f>
        <v>0</v>
      </c>
      <c r="F33" s="211"/>
      <c r="G33" s="220"/>
      <c r="H33" s="239"/>
      <c r="I33" s="238"/>
    </row>
    <row r="34" spans="2:9" ht="12.75">
      <c r="B34" s="219" t="str">
        <f>B25</f>
        <v>Ekonomi-personal</v>
      </c>
      <c r="C34" s="211"/>
      <c r="D34" s="220">
        <f>$D$37*E34</f>
        <v>0</v>
      </c>
      <c r="E34" s="221">
        <f>'Flik 9 Skol o Avd gemen_kostn'!G48</f>
        <v>0</v>
      </c>
      <c r="F34" s="211"/>
      <c r="G34" s="220"/>
      <c r="H34" s="239"/>
      <c r="I34" s="238"/>
    </row>
    <row r="35" spans="2:9" ht="12.75">
      <c r="B35" s="219" t="str">
        <f>B26</f>
        <v>Infrastruktur-service</v>
      </c>
      <c r="C35" s="211"/>
      <c r="D35" s="220">
        <f>$D$37*E35</f>
        <v>43.729145599999995</v>
      </c>
      <c r="E35" s="221">
        <f>'Flik 9 Skol o Avd gemen_kostn'!I48</f>
        <v>0.053787184462713154</v>
      </c>
      <c r="F35" s="211"/>
      <c r="G35" s="220"/>
      <c r="H35" s="239"/>
      <c r="I35" s="238"/>
    </row>
    <row r="36" spans="2:9" ht="12.75">
      <c r="B36" s="224" t="str">
        <f>B27</f>
        <v>Bibliotek</v>
      </c>
      <c r="C36" s="225"/>
      <c r="D36" s="226">
        <f>$D$37*E36</f>
        <v>0</v>
      </c>
      <c r="E36" s="227">
        <f>'Flik 9 Skol o Avd gemen_kostn'!K48</f>
        <v>0</v>
      </c>
      <c r="F36" s="225"/>
      <c r="G36" s="226"/>
      <c r="H36" s="240"/>
      <c r="I36" s="238"/>
    </row>
    <row r="37" spans="2:10" ht="12.75">
      <c r="B37" s="211" t="s">
        <v>9</v>
      </c>
      <c r="C37" s="211"/>
      <c r="D37" s="220">
        <f>'Flik 9 Skol o Avd gemen_kostn'!M47</f>
        <v>813.0030608</v>
      </c>
      <c r="E37" s="222">
        <f>SUM(E32:E36)</f>
        <v>0.9999999999999999</v>
      </c>
      <c r="G37" s="241">
        <f>D37</f>
        <v>813.0030608</v>
      </c>
      <c r="H37" s="242">
        <f>D37/G37</f>
        <v>1</v>
      </c>
      <c r="I37" s="238"/>
      <c r="J37" s="188"/>
    </row>
    <row r="38" spans="2:8" ht="25.5">
      <c r="B38" s="211"/>
      <c r="C38" s="211"/>
      <c r="D38" s="220"/>
      <c r="E38" s="220"/>
      <c r="G38" s="231" t="s">
        <v>178</v>
      </c>
      <c r="H38" s="231"/>
    </row>
    <row r="39" spans="7:8" ht="12.75">
      <c r="G39" s="188"/>
      <c r="H39" s="243"/>
    </row>
    <row r="40" spans="1:8" ht="12.75">
      <c r="A40" s="232" t="s">
        <v>112</v>
      </c>
      <c r="B40" s="232"/>
      <c r="C40" s="244"/>
      <c r="D40" s="209" t="s">
        <v>100</v>
      </c>
      <c r="E40" s="245" t="s">
        <v>104</v>
      </c>
      <c r="F40" s="232"/>
      <c r="G40" s="246"/>
      <c r="H40" s="247"/>
    </row>
    <row r="41" spans="1:11" s="232" customFormat="1" ht="12.75">
      <c r="A41" s="208"/>
      <c r="B41" s="213" t="s">
        <v>105</v>
      </c>
      <c r="C41" s="214"/>
      <c r="D41" s="215">
        <f>G19</f>
        <v>11294.49168616581</v>
      </c>
      <c r="E41" s="248">
        <f>D41/D48</f>
        <v>0.3606145739504604</v>
      </c>
      <c r="F41" s="208"/>
      <c r="G41" s="188"/>
      <c r="H41" s="243"/>
      <c r="I41" s="208"/>
      <c r="J41" s="208"/>
      <c r="K41" s="208"/>
    </row>
    <row r="42" spans="2:8" ht="12.75">
      <c r="B42" s="219" t="s">
        <v>106</v>
      </c>
      <c r="C42" s="211"/>
      <c r="D42" s="220">
        <f>G28</f>
        <v>748.468866997272</v>
      </c>
      <c r="E42" s="249">
        <f>D42/D48</f>
        <v>0.023897381935125597</v>
      </c>
      <c r="G42" s="188"/>
      <c r="H42" s="243"/>
    </row>
    <row r="43" spans="2:8" ht="12.75">
      <c r="B43" s="224" t="s">
        <v>107</v>
      </c>
      <c r="C43" s="225"/>
      <c r="D43" s="226">
        <f>G37</f>
        <v>813.0030608</v>
      </c>
      <c r="E43" s="250">
        <f>D43/D48</f>
        <v>0.025957852777909265</v>
      </c>
      <c r="G43" s="188"/>
      <c r="H43" s="243"/>
    </row>
    <row r="44" spans="2:8" ht="12.75">
      <c r="B44" s="208" t="s">
        <v>9</v>
      </c>
      <c r="D44" s="188">
        <f>SUM(D41:D43)</f>
        <v>12855.96361396308</v>
      </c>
      <c r="E44" s="243">
        <f>SUM(E41:E43)</f>
        <v>0.41046980866349525</v>
      </c>
      <c r="G44" s="188"/>
      <c r="H44" s="243"/>
    </row>
    <row r="45" spans="4:5" ht="12.75">
      <c r="D45" s="188"/>
      <c r="E45" s="230"/>
    </row>
    <row r="46" spans="4:5" ht="12.75">
      <c r="D46" s="188"/>
      <c r="E46" s="230"/>
    </row>
    <row r="47" spans="2:10" ht="12.75">
      <c r="B47" s="208" t="s">
        <v>152</v>
      </c>
      <c r="D47" s="320">
        <f>L25/1000</f>
        <v>32039.272878786138</v>
      </c>
      <c r="E47" s="230"/>
      <c r="I47" s="232"/>
      <c r="J47" s="232"/>
    </row>
    <row r="48" spans="2:11" ht="12.75">
      <c r="B48" s="208" t="s">
        <v>153</v>
      </c>
      <c r="D48" s="321">
        <f>L26/1000</f>
        <v>31320.11987878614</v>
      </c>
      <c r="E48" s="230"/>
      <c r="I48" s="232"/>
      <c r="J48" s="232"/>
      <c r="K48" s="232"/>
    </row>
    <row r="49" spans="2:11" ht="12.75">
      <c r="B49" s="251"/>
      <c r="D49" s="188"/>
      <c r="E49" s="230"/>
      <c r="I49" s="232"/>
      <c r="J49" s="232"/>
      <c r="K49" s="232"/>
    </row>
    <row r="50" spans="1:11" ht="15">
      <c r="A50" s="252" t="s">
        <v>108</v>
      </c>
      <c r="D50" s="188"/>
      <c r="E50" s="230"/>
      <c r="I50" s="232"/>
      <c r="J50" s="232"/>
      <c r="K50" s="232"/>
    </row>
    <row r="51" spans="2:11" ht="12.75">
      <c r="B51" s="253" t="s">
        <v>116</v>
      </c>
      <c r="D51" s="188"/>
      <c r="E51" s="230"/>
      <c r="I51" s="232"/>
      <c r="J51" s="232"/>
      <c r="K51" s="232"/>
    </row>
    <row r="52" spans="2:11" ht="12.75">
      <c r="B52" s="251" t="s">
        <v>109</v>
      </c>
      <c r="K52" s="232"/>
    </row>
    <row r="53" spans="1:3" ht="12.75">
      <c r="A53" s="211" t="s">
        <v>110</v>
      </c>
      <c r="B53" s="213" t="s">
        <v>114</v>
      </c>
      <c r="C53" s="254" t="s">
        <v>111</v>
      </c>
    </row>
    <row r="54" spans="1:3" ht="12.75">
      <c r="A54" s="211"/>
      <c r="B54" s="224"/>
      <c r="C54" s="255" t="str">
        <f>B51</f>
        <v>direkt lön inkl stipendier</v>
      </c>
    </row>
  </sheetData>
  <sheetProtection password="C21E" sheet="1"/>
  <printOptions/>
  <pageMargins left="0.7480314960629921" right="0.2755905511811024" top="0.5118110236220472" bottom="0.984251968503937" header="0.5118110236220472" footer="0.5118110236220472"/>
  <pageSetup fitToHeight="1" fitToWidth="1" horizontalDpi="300" verticalDpi="300" orientation="landscape" paperSize="9" scale="63" r:id="rId3"/>
  <legacyDrawing r:id="rId2"/>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A1:R47"/>
  <sheetViews>
    <sheetView zoomScalePageLayoutView="0" workbookViewId="0" topLeftCell="A18">
      <selection activeCell="I25" sqref="I25"/>
    </sheetView>
  </sheetViews>
  <sheetFormatPr defaultColWidth="9.140625" defaultRowHeight="12.75"/>
  <cols>
    <col min="1" max="1" width="39.8515625" style="63" customWidth="1"/>
    <col min="2" max="17" width="9.140625" style="63" customWidth="1"/>
    <col min="18" max="16384" width="9.140625" style="63" customWidth="1"/>
  </cols>
  <sheetData>
    <row r="1" spans="1:14" s="83" customFormat="1" ht="15.75">
      <c r="A1" s="260"/>
      <c r="B1" s="260"/>
      <c r="C1" s="260"/>
      <c r="D1" s="260"/>
      <c r="E1" s="260"/>
      <c r="F1" s="291" t="s">
        <v>96</v>
      </c>
      <c r="G1" s="61">
        <f>'Flik 1 Sammanställning Summary'!D9</f>
        <v>2024</v>
      </c>
      <c r="H1" s="260"/>
      <c r="I1" s="260"/>
      <c r="J1" s="260"/>
      <c r="K1" s="260"/>
      <c r="L1" s="260"/>
      <c r="M1" s="292"/>
      <c r="N1" s="260"/>
    </row>
    <row r="2" spans="1:14" s="83" customFormat="1" ht="12.75">
      <c r="A2" s="260"/>
      <c r="B2" s="260"/>
      <c r="C2" s="260"/>
      <c r="D2" s="260"/>
      <c r="E2" s="260"/>
      <c r="F2" s="260"/>
      <c r="G2" s="293"/>
      <c r="H2" s="260"/>
      <c r="I2" s="260"/>
      <c r="J2" s="260"/>
      <c r="K2" s="260"/>
      <c r="L2" s="260"/>
      <c r="M2" s="260"/>
      <c r="N2" s="260"/>
    </row>
    <row r="3" spans="1:14" ht="15.75">
      <c r="A3" s="59" t="s">
        <v>250</v>
      </c>
      <c r="B3" s="92"/>
      <c r="C3" s="92"/>
      <c r="D3" s="59" t="s">
        <v>185</v>
      </c>
      <c r="E3" s="92"/>
      <c r="F3" s="92"/>
      <c r="G3" s="92"/>
      <c r="H3" s="92"/>
      <c r="I3" s="92"/>
      <c r="J3" s="92"/>
      <c r="K3" s="92"/>
      <c r="L3" s="92"/>
      <c r="M3" s="92"/>
      <c r="N3" s="92"/>
    </row>
    <row r="4" spans="1:14" ht="12.75">
      <c r="A4" s="259"/>
      <c r="B4" s="259"/>
      <c r="C4" s="259"/>
      <c r="D4" s="259"/>
      <c r="E4" s="260"/>
      <c r="F4" s="260"/>
      <c r="G4" s="259"/>
      <c r="H4" s="259"/>
      <c r="I4" s="259"/>
      <c r="J4" s="259"/>
      <c r="K4" s="259"/>
      <c r="L4" s="259"/>
      <c r="M4" s="259"/>
      <c r="N4" s="259"/>
    </row>
    <row r="5" spans="1:14" ht="12.75">
      <c r="A5" s="259"/>
      <c r="B5" s="260"/>
      <c r="C5" s="259"/>
      <c r="D5" s="259"/>
      <c r="E5" s="259"/>
      <c r="F5" s="307"/>
      <c r="G5" s="260"/>
      <c r="H5" s="260"/>
      <c r="I5" s="260"/>
      <c r="J5" s="260"/>
      <c r="K5" s="260"/>
      <c r="L5" s="260"/>
      <c r="M5" s="259"/>
      <c r="N5" s="259"/>
    </row>
    <row r="6" spans="1:14" ht="15">
      <c r="A6" s="93" t="s">
        <v>249</v>
      </c>
      <c r="B6" s="93">
        <f>G1</f>
        <v>2024</v>
      </c>
      <c r="C6" s="259"/>
      <c r="D6" s="259"/>
      <c r="E6" s="314"/>
      <c r="F6" s="259"/>
      <c r="G6" s="259"/>
      <c r="H6" s="259"/>
      <c r="I6" s="259"/>
      <c r="J6" s="259"/>
      <c r="K6" s="259"/>
      <c r="L6" s="259"/>
      <c r="M6" s="259"/>
      <c r="N6" s="259"/>
    </row>
    <row r="7" spans="2:14" ht="12.75">
      <c r="B7" s="259"/>
      <c r="C7" s="259"/>
      <c r="D7" s="259"/>
      <c r="E7" s="259"/>
      <c r="F7" s="259"/>
      <c r="G7" s="259"/>
      <c r="H7" s="259"/>
      <c r="I7" s="259"/>
      <c r="J7" s="259"/>
      <c r="K7" s="259"/>
      <c r="L7" s="259"/>
      <c r="M7" s="259"/>
      <c r="N7" s="259"/>
    </row>
    <row r="8" spans="1:14" ht="33.75" customHeight="1">
      <c r="A8" s="64" t="s">
        <v>316</v>
      </c>
      <c r="B8" s="65" t="s">
        <v>117</v>
      </c>
      <c r="C8" s="395" t="s">
        <v>22</v>
      </c>
      <c r="D8" s="396"/>
      <c r="E8" s="395" t="s">
        <v>118</v>
      </c>
      <c r="F8" s="396"/>
      <c r="G8" s="395" t="s">
        <v>119</v>
      </c>
      <c r="H8" s="396"/>
      <c r="I8" s="395" t="s">
        <v>120</v>
      </c>
      <c r="J8" s="396"/>
      <c r="K8" s="395" t="s">
        <v>26</v>
      </c>
      <c r="L8" s="396"/>
      <c r="M8" s="395" t="s">
        <v>9</v>
      </c>
      <c r="N8" s="396"/>
    </row>
    <row r="9" spans="1:14" ht="12.75">
      <c r="A9" s="66" t="s">
        <v>293</v>
      </c>
      <c r="B9" s="94" t="s">
        <v>121</v>
      </c>
      <c r="C9" s="67" t="s">
        <v>186</v>
      </c>
      <c r="D9" s="261" t="s">
        <v>187</v>
      </c>
      <c r="E9" s="67" t="s">
        <v>186</v>
      </c>
      <c r="F9" s="261" t="s">
        <v>187</v>
      </c>
      <c r="G9" s="67" t="s">
        <v>186</v>
      </c>
      <c r="H9" s="261" t="s">
        <v>187</v>
      </c>
      <c r="I9" s="67" t="s">
        <v>186</v>
      </c>
      <c r="J9" s="261" t="s">
        <v>187</v>
      </c>
      <c r="K9" s="67" t="s">
        <v>186</v>
      </c>
      <c r="L9" s="261" t="s">
        <v>187</v>
      </c>
      <c r="M9" s="67" t="s">
        <v>186</v>
      </c>
      <c r="N9" s="261" t="s">
        <v>187</v>
      </c>
    </row>
    <row r="10" spans="1:14" ht="12.75">
      <c r="A10" s="69"/>
      <c r="B10" s="325"/>
      <c r="C10" s="326"/>
      <c r="D10" s="327"/>
      <c r="E10" s="326"/>
      <c r="F10" s="327"/>
      <c r="G10" s="326"/>
      <c r="H10" s="327"/>
      <c r="I10" s="326"/>
      <c r="J10" s="327"/>
      <c r="K10" s="326"/>
      <c r="L10" s="327"/>
      <c r="M10" s="325"/>
      <c r="N10" s="328"/>
    </row>
    <row r="11" spans="1:14" ht="12.75">
      <c r="A11" s="262" t="s">
        <v>296</v>
      </c>
      <c r="B11" s="329">
        <v>23798.185490191998</v>
      </c>
      <c r="C11" s="330">
        <v>6641.230073338587</v>
      </c>
      <c r="D11" s="331">
        <v>17156.95541685341</v>
      </c>
      <c r="E11" s="330"/>
      <c r="F11" s="331"/>
      <c r="G11" s="330"/>
      <c r="H11" s="331"/>
      <c r="I11" s="330"/>
      <c r="J11" s="331"/>
      <c r="K11" s="330"/>
      <c r="L11" s="331"/>
      <c r="M11" s="332">
        <f>C11+E11+G11+I11+K11</f>
        <v>6641.230073338587</v>
      </c>
      <c r="N11" s="333">
        <f>D11+F11+H11+J11+L11</f>
        <v>17156.95541685341</v>
      </c>
    </row>
    <row r="12" spans="1:14" ht="12.75">
      <c r="A12" s="262" t="s">
        <v>319</v>
      </c>
      <c r="B12" s="329">
        <v>23311.654898580004</v>
      </c>
      <c r="C12" s="330"/>
      <c r="D12" s="331"/>
      <c r="E12" s="330"/>
      <c r="F12" s="331"/>
      <c r="G12" s="330"/>
      <c r="H12" s="331"/>
      <c r="I12" s="330">
        <v>6505.4566296890935</v>
      </c>
      <c r="J12" s="331">
        <v>16806.198268890912</v>
      </c>
      <c r="K12" s="330"/>
      <c r="L12" s="331"/>
      <c r="M12" s="332">
        <f aca="true" t="shared" si="0" ref="M12:M29">C12+E12+G12+I12+K12</f>
        <v>6505.4566296890935</v>
      </c>
      <c r="N12" s="333">
        <f aca="true" t="shared" si="1" ref="N12:N29">D12+F12+H12+J12+L12</f>
        <v>16806.198268890912</v>
      </c>
    </row>
    <row r="13" spans="1:14" ht="12.75">
      <c r="A13" s="262" t="s">
        <v>297</v>
      </c>
      <c r="B13" s="329">
        <v>51489.77571515361</v>
      </c>
      <c r="C13" s="330"/>
      <c r="D13" s="331"/>
      <c r="E13" s="330"/>
      <c r="F13" s="331"/>
      <c r="G13" s="330">
        <v>7723.4663572730415</v>
      </c>
      <c r="H13" s="331">
        <v>43766.30935788057</v>
      </c>
      <c r="I13" s="330"/>
      <c r="J13" s="331"/>
      <c r="K13" s="330"/>
      <c r="L13" s="331"/>
      <c r="M13" s="332">
        <f t="shared" si="0"/>
        <v>7723.4663572730415</v>
      </c>
      <c r="N13" s="333">
        <f t="shared" si="1"/>
        <v>43766.30935788057</v>
      </c>
    </row>
    <row r="14" spans="1:14" ht="12.75">
      <c r="A14" s="262" t="s">
        <v>308</v>
      </c>
      <c r="B14" s="329">
        <v>20074.3747544</v>
      </c>
      <c r="C14" s="330"/>
      <c r="D14" s="331"/>
      <c r="E14" s="330">
        <v>3011.15621316</v>
      </c>
      <c r="F14" s="331">
        <v>17063.21854124</v>
      </c>
      <c r="G14" s="330"/>
      <c r="H14" s="331"/>
      <c r="I14" s="330"/>
      <c r="J14" s="331"/>
      <c r="K14" s="330"/>
      <c r="L14" s="331"/>
      <c r="M14" s="332">
        <f t="shared" si="0"/>
        <v>3011.15621316</v>
      </c>
      <c r="N14" s="333">
        <f t="shared" si="1"/>
        <v>17063.21854124</v>
      </c>
    </row>
    <row r="15" spans="1:14" ht="12.75">
      <c r="A15" s="262" t="s">
        <v>298</v>
      </c>
      <c r="B15" s="329">
        <v>53502.1645895352</v>
      </c>
      <c r="C15" s="330"/>
      <c r="D15" s="331"/>
      <c r="E15" s="330"/>
      <c r="F15" s="331"/>
      <c r="G15" s="330">
        <v>14930.557819509851</v>
      </c>
      <c r="H15" s="331">
        <v>38571.60677002535</v>
      </c>
      <c r="I15" s="330"/>
      <c r="J15" s="331"/>
      <c r="K15" s="330"/>
      <c r="L15" s="331"/>
      <c r="M15" s="332">
        <f t="shared" si="0"/>
        <v>14930.557819509851</v>
      </c>
      <c r="N15" s="333">
        <f t="shared" si="1"/>
        <v>38571.60677002535</v>
      </c>
    </row>
    <row r="16" spans="1:14" ht="12.75">
      <c r="A16" s="262" t="s">
        <v>299</v>
      </c>
      <c r="B16" s="329">
        <v>7912.51130976</v>
      </c>
      <c r="C16" s="330"/>
      <c r="D16" s="331"/>
      <c r="E16" s="330"/>
      <c r="F16" s="331"/>
      <c r="G16" s="330">
        <v>1186.876696464</v>
      </c>
      <c r="H16" s="331">
        <v>6725.634613296</v>
      </c>
      <c r="I16" s="330"/>
      <c r="J16" s="331"/>
      <c r="K16" s="330"/>
      <c r="L16" s="331"/>
      <c r="M16" s="332">
        <f t="shared" si="0"/>
        <v>1186.876696464</v>
      </c>
      <c r="N16" s="333">
        <f t="shared" si="1"/>
        <v>6725.634613296</v>
      </c>
    </row>
    <row r="17" spans="1:14" ht="12.75">
      <c r="A17" s="262" t="s">
        <v>300</v>
      </c>
      <c r="B17" s="329">
        <v>52180.353735079196</v>
      </c>
      <c r="C17" s="330">
        <v>14561.687259966711</v>
      </c>
      <c r="D17" s="331">
        <v>37618.666475112484</v>
      </c>
      <c r="E17" s="330"/>
      <c r="F17" s="331"/>
      <c r="G17" s="330"/>
      <c r="H17" s="331"/>
      <c r="I17" s="330"/>
      <c r="J17" s="331"/>
      <c r="K17" s="330"/>
      <c r="L17" s="331"/>
      <c r="M17" s="332">
        <f t="shared" si="0"/>
        <v>14561.687259966711</v>
      </c>
      <c r="N17" s="333">
        <f t="shared" si="1"/>
        <v>37618.666475112484</v>
      </c>
    </row>
    <row r="18" spans="1:14" ht="12.75">
      <c r="A18" s="262" t="s">
        <v>301</v>
      </c>
      <c r="B18" s="329">
        <v>68651.09877615758</v>
      </c>
      <c r="C18" s="330"/>
      <c r="D18" s="331"/>
      <c r="E18" s="330">
        <v>68651.09877615758</v>
      </c>
      <c r="F18" s="331">
        <v>0</v>
      </c>
      <c r="G18" s="330"/>
      <c r="H18" s="331"/>
      <c r="I18" s="330"/>
      <c r="J18" s="331"/>
      <c r="K18" s="330"/>
      <c r="L18" s="331"/>
      <c r="M18" s="332">
        <f t="shared" si="0"/>
        <v>68651.09877615758</v>
      </c>
      <c r="N18" s="333">
        <f t="shared" si="1"/>
        <v>0</v>
      </c>
    </row>
    <row r="19" spans="1:14" ht="12.75">
      <c r="A19" s="262" t="s">
        <v>302</v>
      </c>
      <c r="B19" s="329">
        <v>17476.75057534</v>
      </c>
      <c r="C19" s="330"/>
      <c r="D19" s="331"/>
      <c r="E19" s="330">
        <v>16602.913046572998</v>
      </c>
      <c r="F19" s="331">
        <v>873.8375287670001</v>
      </c>
      <c r="G19" s="330"/>
      <c r="H19" s="331"/>
      <c r="I19" s="330"/>
      <c r="J19" s="331"/>
      <c r="K19" s="330"/>
      <c r="L19" s="331"/>
      <c r="M19" s="332">
        <f t="shared" si="0"/>
        <v>16602.913046572998</v>
      </c>
      <c r="N19" s="333">
        <f t="shared" si="1"/>
        <v>873.8375287670001</v>
      </c>
    </row>
    <row r="20" spans="1:18" ht="12.75">
      <c r="A20" s="262" t="s">
        <v>303</v>
      </c>
      <c r="B20" s="329">
        <v>30654.795999568</v>
      </c>
      <c r="C20" s="330"/>
      <c r="D20" s="331"/>
      <c r="E20" s="330">
        <v>24523.8367996544</v>
      </c>
      <c r="F20" s="331">
        <v>6130.9591999136</v>
      </c>
      <c r="G20" s="330"/>
      <c r="H20" s="331"/>
      <c r="I20" s="330"/>
      <c r="J20" s="331"/>
      <c r="K20" s="330"/>
      <c r="L20" s="331"/>
      <c r="M20" s="332">
        <f t="shared" si="0"/>
        <v>24523.8367996544</v>
      </c>
      <c r="N20" s="333">
        <f t="shared" si="1"/>
        <v>6130.9591999136</v>
      </c>
      <c r="R20" s="336"/>
    </row>
    <row r="21" spans="1:14" ht="12.75">
      <c r="A21" s="262" t="s">
        <v>304</v>
      </c>
      <c r="B21" s="329">
        <v>46234.31428711521</v>
      </c>
      <c r="C21" s="330"/>
      <c r="D21" s="331"/>
      <c r="E21" s="330">
        <v>0</v>
      </c>
      <c r="F21" s="331">
        <v>46234.31428711521</v>
      </c>
      <c r="G21" s="330"/>
      <c r="H21" s="331"/>
      <c r="I21" s="330"/>
      <c r="J21" s="331"/>
      <c r="K21" s="330"/>
      <c r="L21" s="331"/>
      <c r="M21" s="332">
        <f t="shared" si="0"/>
        <v>0</v>
      </c>
      <c r="N21" s="333">
        <f t="shared" si="1"/>
        <v>46234.31428711521</v>
      </c>
    </row>
    <row r="22" spans="1:14" ht="12.75">
      <c r="A22" s="262" t="s">
        <v>305</v>
      </c>
      <c r="B22" s="329">
        <v>5241.2369684304</v>
      </c>
      <c r="C22" s="330"/>
      <c r="D22" s="331"/>
      <c r="E22" s="330">
        <v>1834.43293895064</v>
      </c>
      <c r="F22" s="331">
        <v>3406.80402947976</v>
      </c>
      <c r="G22" s="330"/>
      <c r="H22" s="331"/>
      <c r="I22" s="330"/>
      <c r="J22" s="331"/>
      <c r="K22" s="330"/>
      <c r="L22" s="331"/>
      <c r="M22" s="332">
        <f t="shared" si="0"/>
        <v>1834.43293895064</v>
      </c>
      <c r="N22" s="333">
        <f t="shared" si="1"/>
        <v>3406.80402947976</v>
      </c>
    </row>
    <row r="23" spans="1:14" ht="12.75">
      <c r="A23" s="262" t="s">
        <v>309</v>
      </c>
      <c r="B23" s="329">
        <v>42978.237994719995</v>
      </c>
      <c r="C23" s="330"/>
      <c r="D23" s="331"/>
      <c r="E23" s="330">
        <v>11993.702914336549</v>
      </c>
      <c r="F23" s="331">
        <v>30984.535080383444</v>
      </c>
      <c r="G23" s="330"/>
      <c r="H23" s="331"/>
      <c r="I23" s="330"/>
      <c r="J23" s="331"/>
      <c r="K23" s="330"/>
      <c r="L23" s="331"/>
      <c r="M23" s="332">
        <f t="shared" si="0"/>
        <v>11993.702914336549</v>
      </c>
      <c r="N23" s="333">
        <f t="shared" si="1"/>
        <v>30984.535080383444</v>
      </c>
    </row>
    <row r="24" spans="1:14" ht="12.75">
      <c r="A24" s="262" t="s">
        <v>310</v>
      </c>
      <c r="B24" s="329">
        <v>18215.588760032002</v>
      </c>
      <c r="C24" s="330"/>
      <c r="D24" s="331"/>
      <c r="E24" s="330"/>
      <c r="F24" s="331"/>
      <c r="G24" s="330"/>
      <c r="H24" s="331"/>
      <c r="I24" s="330">
        <v>5083.325194122474</v>
      </c>
      <c r="J24" s="331">
        <v>13132.263565909529</v>
      </c>
      <c r="K24" s="330"/>
      <c r="L24" s="331"/>
      <c r="M24" s="332">
        <f t="shared" si="0"/>
        <v>5083.325194122474</v>
      </c>
      <c r="N24" s="333">
        <f t="shared" si="1"/>
        <v>13132.263565909529</v>
      </c>
    </row>
    <row r="25" spans="1:14" ht="12.75">
      <c r="A25" s="262" t="s">
        <v>306</v>
      </c>
      <c r="B25" s="329">
        <v>129464.03246598615</v>
      </c>
      <c r="C25" s="330"/>
      <c r="D25" s="331"/>
      <c r="E25" s="330"/>
      <c r="F25" s="331"/>
      <c r="G25" s="330"/>
      <c r="H25" s="331"/>
      <c r="I25" s="330">
        <v>36128.82277025456</v>
      </c>
      <c r="J25" s="331">
        <v>93335.20969573158</v>
      </c>
      <c r="K25" s="330"/>
      <c r="L25" s="331"/>
      <c r="M25" s="332">
        <f t="shared" si="0"/>
        <v>36128.82277025456</v>
      </c>
      <c r="N25" s="333">
        <f t="shared" si="1"/>
        <v>93335.20969573158</v>
      </c>
    </row>
    <row r="26" spans="1:14" ht="12.75">
      <c r="A26" s="262" t="s">
        <v>307</v>
      </c>
      <c r="B26" s="329">
        <v>64385.696076352026</v>
      </c>
      <c r="C26" s="330"/>
      <c r="D26" s="331"/>
      <c r="E26" s="330"/>
      <c r="F26" s="331"/>
      <c r="G26" s="330"/>
      <c r="H26" s="331"/>
      <c r="I26" s="330">
        <v>17967.765704294357</v>
      </c>
      <c r="J26" s="331">
        <v>46417.93037205767</v>
      </c>
      <c r="K26" s="330"/>
      <c r="L26" s="331"/>
      <c r="M26" s="332">
        <f t="shared" si="0"/>
        <v>17967.765704294357</v>
      </c>
      <c r="N26" s="333">
        <f t="shared" si="1"/>
        <v>46417.93037205767</v>
      </c>
    </row>
    <row r="27" spans="1:14" ht="12.75">
      <c r="A27" s="262" t="s">
        <v>283</v>
      </c>
      <c r="B27" s="329">
        <v>3999.8939912320006</v>
      </c>
      <c r="C27" s="330">
        <v>1116.2286417039757</v>
      </c>
      <c r="D27" s="331">
        <v>2883.665349528025</v>
      </c>
      <c r="E27" s="330"/>
      <c r="F27" s="331"/>
      <c r="G27" s="330"/>
      <c r="H27" s="331"/>
      <c r="I27" s="330"/>
      <c r="J27" s="331"/>
      <c r="K27" s="330"/>
      <c r="L27" s="331"/>
      <c r="M27" s="332">
        <f t="shared" si="0"/>
        <v>1116.2286417039757</v>
      </c>
      <c r="N27" s="333">
        <f t="shared" si="1"/>
        <v>2883.665349528025</v>
      </c>
    </row>
    <row r="28" spans="1:14" ht="12.75">
      <c r="A28" s="262" t="s">
        <v>294</v>
      </c>
      <c r="B28" s="329">
        <v>15236.114744950002</v>
      </c>
      <c r="C28" s="330"/>
      <c r="D28" s="331"/>
      <c r="E28" s="330">
        <v>4570.834423485</v>
      </c>
      <c r="F28" s="331">
        <v>10665.280321465001</v>
      </c>
      <c r="G28" s="330"/>
      <c r="H28" s="331"/>
      <c r="I28" s="330"/>
      <c r="J28" s="331"/>
      <c r="K28" s="330"/>
      <c r="L28" s="331"/>
      <c r="M28" s="332">
        <f t="shared" si="0"/>
        <v>4570.834423485</v>
      </c>
      <c r="N28" s="333">
        <f t="shared" si="1"/>
        <v>10665.280321465001</v>
      </c>
    </row>
    <row r="29" spans="1:14" ht="12.75">
      <c r="A29" s="337" t="s">
        <v>295</v>
      </c>
      <c r="B29" s="329">
        <v>95749.321577344</v>
      </c>
      <c r="C29" s="330"/>
      <c r="D29" s="331"/>
      <c r="E29" s="330"/>
      <c r="F29" s="331"/>
      <c r="G29" s="330"/>
      <c r="H29" s="331"/>
      <c r="I29" s="330"/>
      <c r="J29" s="331"/>
      <c r="K29" s="330">
        <v>38299.7286309376</v>
      </c>
      <c r="L29" s="331">
        <v>57449.5929464064</v>
      </c>
      <c r="M29" s="332">
        <f t="shared" si="0"/>
        <v>38299.7286309376</v>
      </c>
      <c r="N29" s="333">
        <f t="shared" si="1"/>
        <v>57449.5929464064</v>
      </c>
    </row>
    <row r="30" spans="1:14" ht="12.75">
      <c r="A30" s="350" t="s">
        <v>320</v>
      </c>
      <c r="B30" s="351">
        <f>SUM(B11:B29)-1</f>
        <v>770555.1027099274</v>
      </c>
      <c r="C30" s="352">
        <f>SUM(C11:C29)-1</f>
        <v>22318.145975009273</v>
      </c>
      <c r="D30" s="353">
        <f aca="true" t="shared" si="2" ref="D30:M30">SUM(D11:D29)</f>
        <v>57659.28724149392</v>
      </c>
      <c r="E30" s="352">
        <f t="shared" si="2"/>
        <v>131187.97511231716</v>
      </c>
      <c r="F30" s="353">
        <f t="shared" si="2"/>
        <v>115358.948988364</v>
      </c>
      <c r="G30" s="352">
        <f t="shared" si="2"/>
        <v>23840.900873246894</v>
      </c>
      <c r="H30" s="353">
        <f t="shared" si="2"/>
        <v>89063.55074120192</v>
      </c>
      <c r="I30" s="352">
        <f t="shared" si="2"/>
        <v>65685.37029836049</v>
      </c>
      <c r="J30" s="353">
        <f t="shared" si="2"/>
        <v>169691.6019025897</v>
      </c>
      <c r="K30" s="352">
        <f t="shared" si="2"/>
        <v>38299.7286309376</v>
      </c>
      <c r="L30" s="353">
        <f t="shared" si="2"/>
        <v>57449.5929464064</v>
      </c>
      <c r="M30" s="354">
        <f t="shared" si="2"/>
        <v>281333.12088987144</v>
      </c>
      <c r="N30" s="355">
        <f>SUM(N11:N29)</f>
        <v>489222.9818200559</v>
      </c>
    </row>
    <row r="31" spans="1:14" ht="12.75">
      <c r="A31" s="346" t="s">
        <v>321</v>
      </c>
      <c r="B31" s="356">
        <v>72565.67225591639</v>
      </c>
      <c r="C31" s="330">
        <v>1573.4938045355834</v>
      </c>
      <c r="D31" s="331">
        <v>4064.964284476418</v>
      </c>
      <c r="E31" s="330">
        <v>31269.37038809333</v>
      </c>
      <c r="F31" s="331">
        <v>331.54136064373324</v>
      </c>
      <c r="G31" s="330">
        <v>5495.463821370695</v>
      </c>
      <c r="H31" s="331">
        <v>18249.255887372045</v>
      </c>
      <c r="I31" s="330">
        <v>3232.0092394602207</v>
      </c>
      <c r="J31" s="331">
        <v>8349.573469964356</v>
      </c>
      <c r="K31" s="330"/>
      <c r="L31" s="345"/>
      <c r="M31" s="329">
        <f aca="true" t="shared" si="3" ref="M31:N35">C31+E31+G31+I31+K31</f>
        <v>41570.337253459824</v>
      </c>
      <c r="N31" s="358">
        <f t="shared" si="3"/>
        <v>30995.33500245655</v>
      </c>
    </row>
    <row r="32" spans="1:14" ht="12.75">
      <c r="A32" s="346" t="s">
        <v>322</v>
      </c>
      <c r="B32" s="329">
        <v>70189.9557200328</v>
      </c>
      <c r="C32" s="330">
        <v>1694.6972927677152</v>
      </c>
      <c r="D32" s="331">
        <v>4377.310205504285</v>
      </c>
      <c r="E32" s="330">
        <v>14958.892090079999</v>
      </c>
      <c r="F32" s="331">
        <v>3989.8448774144</v>
      </c>
      <c r="G32" s="330">
        <v>7357.9221934706</v>
      </c>
      <c r="H32" s="331">
        <v>22073.7665804118</v>
      </c>
      <c r="I32" s="330">
        <v>4392.342524275175</v>
      </c>
      <c r="J32" s="331">
        <v>11345.179956108826</v>
      </c>
      <c r="K32" s="330"/>
      <c r="L32" s="345"/>
      <c r="M32" s="329">
        <f t="shared" si="3"/>
        <v>28403.85410059349</v>
      </c>
      <c r="N32" s="333">
        <f t="shared" si="3"/>
        <v>41786.101619439316</v>
      </c>
    </row>
    <row r="33" spans="1:14" ht="12.75">
      <c r="A33" s="346" t="s">
        <v>323</v>
      </c>
      <c r="B33" s="329">
        <v>93113.9952560089</v>
      </c>
      <c r="C33" s="330">
        <v>1519.407269675749</v>
      </c>
      <c r="D33" s="331">
        <v>3924.5456850922515</v>
      </c>
      <c r="E33" s="330">
        <v>26462.101414636087</v>
      </c>
      <c r="F33" s="331">
        <v>0</v>
      </c>
      <c r="G33" s="330">
        <v>10834.257311882386</v>
      </c>
      <c r="H33" s="331">
        <v>30996.85200040482</v>
      </c>
      <c r="I33" s="330">
        <v>5408.073692392043</v>
      </c>
      <c r="J33" s="331">
        <v>13968.75788192556</v>
      </c>
      <c r="K33" s="330"/>
      <c r="L33" s="345"/>
      <c r="M33" s="329">
        <f t="shared" si="3"/>
        <v>44223.83968858627</v>
      </c>
      <c r="N33" s="333">
        <f t="shared" si="3"/>
        <v>48890.155567422626</v>
      </c>
    </row>
    <row r="34" spans="1:14" ht="12.75">
      <c r="A34" s="346" t="s">
        <v>324</v>
      </c>
      <c r="B34" s="329">
        <v>73923.40988835786</v>
      </c>
      <c r="C34" s="330">
        <v>3144.652795320752</v>
      </c>
      <c r="D34" s="331">
        <v>8122.465783399247</v>
      </c>
      <c r="E34" s="330">
        <v>22618.450195664427</v>
      </c>
      <c r="F34" s="331">
        <v>1999.9076781414403</v>
      </c>
      <c r="G34" s="330">
        <v>4687.34187732192</v>
      </c>
      <c r="H34" s="331">
        <v>18749.36750928768</v>
      </c>
      <c r="I34" s="330">
        <v>4075.2016321379715</v>
      </c>
      <c r="J34" s="331">
        <v>10526.022417084427</v>
      </c>
      <c r="K34" s="330"/>
      <c r="L34" s="345"/>
      <c r="M34" s="329">
        <f t="shared" si="3"/>
        <v>34525.64650044507</v>
      </c>
      <c r="N34" s="333">
        <f t="shared" si="3"/>
        <v>39397.7633879128</v>
      </c>
    </row>
    <row r="35" spans="1:14" ht="12.75">
      <c r="A35" s="346" t="s">
        <v>325</v>
      </c>
      <c r="B35" s="329">
        <v>63808.623759908805</v>
      </c>
      <c r="C35" s="330">
        <v>1419.3322937069408</v>
      </c>
      <c r="D35" s="331">
        <v>3666.057508181059</v>
      </c>
      <c r="E35" s="330">
        <v>20174.766443429602</v>
      </c>
      <c r="F35" s="331">
        <v>1625.626219776</v>
      </c>
      <c r="G35" s="330">
        <v>2479.0002851259205</v>
      </c>
      <c r="H35" s="331">
        <v>22311.002566133284</v>
      </c>
      <c r="I35" s="330">
        <v>3386.27520959648</v>
      </c>
      <c r="J35" s="331">
        <v>8746.563233959521</v>
      </c>
      <c r="K35" s="330"/>
      <c r="L35" s="345"/>
      <c r="M35" s="357">
        <f t="shared" si="3"/>
        <v>27459.374231858943</v>
      </c>
      <c r="N35" s="359">
        <f t="shared" si="3"/>
        <v>36349.24952804987</v>
      </c>
    </row>
    <row r="36" spans="1:14" ht="12.75">
      <c r="A36" s="378" t="s">
        <v>124</v>
      </c>
      <c r="B36" s="355">
        <f>SUM(B31:B35)</f>
        <v>373601.6568802248</v>
      </c>
      <c r="C36" s="353">
        <f>SUM(C31:C35)</f>
        <v>9351.58345600674</v>
      </c>
      <c r="D36" s="353">
        <f aca="true" t="shared" si="4" ref="D36:L36">SUM(D31:D35)</f>
        <v>24155.34346665326</v>
      </c>
      <c r="E36" s="353">
        <f t="shared" si="4"/>
        <v>115483.58053190344</v>
      </c>
      <c r="F36" s="353">
        <f t="shared" si="4"/>
        <v>7946.920135975573</v>
      </c>
      <c r="G36" s="353">
        <f t="shared" si="4"/>
        <v>30853.98548917152</v>
      </c>
      <c r="H36" s="353">
        <f t="shared" si="4"/>
        <v>112380.24454360962</v>
      </c>
      <c r="I36" s="353">
        <f t="shared" si="4"/>
        <v>20493.90229786189</v>
      </c>
      <c r="J36" s="353">
        <f t="shared" si="4"/>
        <v>52936.09695904268</v>
      </c>
      <c r="K36" s="353">
        <f t="shared" si="4"/>
        <v>0</v>
      </c>
      <c r="L36" s="353">
        <f t="shared" si="4"/>
        <v>0</v>
      </c>
      <c r="M36" s="355">
        <f>SUM(M31:M35)</f>
        <v>176183.0517749436</v>
      </c>
      <c r="N36" s="355">
        <f>SUM(N31:N35)</f>
        <v>197418.60510528117</v>
      </c>
    </row>
    <row r="37" spans="1:14" ht="12.75">
      <c r="A37" s="348" t="s">
        <v>326</v>
      </c>
      <c r="B37" s="366">
        <v>-37158</v>
      </c>
      <c r="C37" s="367">
        <v>-1028.5153391952067</v>
      </c>
      <c r="D37" s="368">
        <v>-2657.0357298824883</v>
      </c>
      <c r="E37" s="367">
        <v>-8010.977146989967</v>
      </c>
      <c r="F37" s="368">
        <v>-4004.5172499319083</v>
      </c>
      <c r="G37" s="367">
        <v>-1776.2870289694588</v>
      </c>
      <c r="H37" s="368">
        <v>-6542.147254128933</v>
      </c>
      <c r="I37" s="367">
        <v>-2798.783108613891</v>
      </c>
      <c r="J37" s="368">
        <v>-7230.121864718888</v>
      </c>
      <c r="K37" s="367">
        <v>-1243.8331205114246</v>
      </c>
      <c r="L37" s="368">
        <v>-1865.7496807671369</v>
      </c>
      <c r="M37" s="369">
        <f>C37+E37+G37+I37+K37</f>
        <v>-14858.395744279947</v>
      </c>
      <c r="N37" s="369">
        <f>D37+F37+H37+J37+L37</f>
        <v>-22299.571779429356</v>
      </c>
    </row>
    <row r="38" spans="1:15" s="259" customFormat="1" ht="11.25">
      <c r="A38" s="85" t="s">
        <v>327</v>
      </c>
      <c r="B38" s="370">
        <v>1107000</v>
      </c>
      <c r="C38" s="347">
        <f>C30+C36+C37</f>
        <v>30641.214091820806</v>
      </c>
      <c r="D38" s="347">
        <f aca="true" t="shared" si="5" ref="D38:L38">D30+D36+D37</f>
        <v>79157.5949782647</v>
      </c>
      <c r="E38" s="347">
        <f t="shared" si="5"/>
        <v>238660.57849723066</v>
      </c>
      <c r="F38" s="347">
        <f t="shared" si="5"/>
        <v>119301.35187440767</v>
      </c>
      <c r="G38" s="347">
        <f t="shared" si="5"/>
        <v>52918.599333448954</v>
      </c>
      <c r="H38" s="347">
        <f t="shared" si="5"/>
        <v>194901.64803068258</v>
      </c>
      <c r="I38" s="347">
        <f t="shared" si="5"/>
        <v>83380.48948760849</v>
      </c>
      <c r="J38" s="347">
        <f t="shared" si="5"/>
        <v>215397.5769969135</v>
      </c>
      <c r="K38" s="347">
        <f t="shared" si="5"/>
        <v>37055.89551042618</v>
      </c>
      <c r="L38" s="349">
        <f t="shared" si="5"/>
        <v>55583.84326563927</v>
      </c>
      <c r="M38" s="377">
        <f>C38+E38+G38+I38+K38+1</f>
        <v>442657.77692053514</v>
      </c>
      <c r="N38" s="377">
        <f>D38+F38+H38+J38+L38</f>
        <v>664342.0151459078</v>
      </c>
      <c r="O38" s="346"/>
    </row>
    <row r="39" spans="1:14" ht="12.75">
      <c r="A39" s="360" t="s">
        <v>317</v>
      </c>
      <c r="B39" s="371">
        <v>34897</v>
      </c>
      <c r="C39" s="335"/>
      <c r="D39" s="335"/>
      <c r="E39" s="335"/>
      <c r="F39" s="335"/>
      <c r="G39" s="334"/>
      <c r="H39" s="334"/>
      <c r="I39" s="334"/>
      <c r="J39" s="334"/>
      <c r="K39" s="334"/>
      <c r="L39" s="334"/>
      <c r="M39" s="373">
        <v>20075</v>
      </c>
      <c r="N39" s="376">
        <v>14822</v>
      </c>
    </row>
    <row r="40" spans="1:14" ht="12.75">
      <c r="A40" s="365" t="s">
        <v>318</v>
      </c>
      <c r="B40" s="372">
        <f>B38-B39</f>
        <v>1072103</v>
      </c>
      <c r="C40" s="375"/>
      <c r="D40" s="375"/>
      <c r="E40" s="375"/>
      <c r="F40" s="375"/>
      <c r="G40" s="375"/>
      <c r="H40" s="375"/>
      <c r="I40" s="375"/>
      <c r="J40" s="375"/>
      <c r="K40" s="375"/>
      <c r="L40" s="375"/>
      <c r="M40" s="374">
        <f>M38-M39</f>
        <v>422582.77692053514</v>
      </c>
      <c r="N40" s="374">
        <f>N38-N39</f>
        <v>649520.0151459078</v>
      </c>
    </row>
    <row r="41" spans="1:14" ht="12.75">
      <c r="A41" s="263" t="s">
        <v>329</v>
      </c>
      <c r="B41" s="336"/>
      <c r="C41" s="338">
        <f>C38/$M$38</f>
        <v>0.06922100026115986</v>
      </c>
      <c r="D41" s="338"/>
      <c r="E41" s="338">
        <f aca="true" t="shared" si="6" ref="E41:K41">E38/$M$38</f>
        <v>0.5391537005348365</v>
      </c>
      <c r="F41" s="338"/>
      <c r="G41" s="338">
        <f t="shared" si="6"/>
        <v>0.11954742939701876</v>
      </c>
      <c r="H41" s="338"/>
      <c r="I41" s="338">
        <f t="shared" si="6"/>
        <v>0.1883633222659426</v>
      </c>
      <c r="J41" s="338"/>
      <c r="K41" s="338">
        <f t="shared" si="6"/>
        <v>0.08371228845953013</v>
      </c>
      <c r="L41" s="338"/>
      <c r="M41" s="338">
        <f>SUM(C41:L41)</f>
        <v>0.9999977409184878</v>
      </c>
      <c r="N41" s="336"/>
    </row>
    <row r="42" spans="1:14" ht="12.75">
      <c r="A42" s="361" t="s">
        <v>328</v>
      </c>
      <c r="B42" s="362"/>
      <c r="C42" s="362"/>
      <c r="D42" s="363">
        <f>D38/$N$38</f>
        <v>0.11915187233924909</v>
      </c>
      <c r="E42" s="363"/>
      <c r="F42" s="363">
        <f aca="true" t="shared" si="7" ref="F42:L42">F38/$N$38</f>
        <v>0.1795782129603918</v>
      </c>
      <c r="G42" s="363"/>
      <c r="H42" s="363">
        <f t="shared" si="7"/>
        <v>0.2933754656295174</v>
      </c>
      <c r="I42" s="363"/>
      <c r="J42" s="363">
        <f t="shared" si="7"/>
        <v>0.3242269374602271</v>
      </c>
      <c r="K42" s="363"/>
      <c r="L42" s="363">
        <f t="shared" si="7"/>
        <v>0.08366751161061449</v>
      </c>
      <c r="M42" s="362"/>
      <c r="N42" s="364">
        <f>SUM(C42:L42)</f>
        <v>0.9999999999999999</v>
      </c>
    </row>
    <row r="43" spans="1:14" ht="12.75">
      <c r="A43" s="336"/>
      <c r="B43" s="336"/>
      <c r="C43" s="336"/>
      <c r="D43" s="336"/>
      <c r="E43" s="336"/>
      <c r="F43" s="336"/>
      <c r="G43" s="336"/>
      <c r="H43" s="336"/>
      <c r="I43" s="336"/>
      <c r="J43" s="336"/>
      <c r="K43" s="336"/>
      <c r="L43" s="336"/>
      <c r="M43" s="336"/>
      <c r="N43" s="336"/>
    </row>
    <row r="45" spans="3:14" ht="12.75">
      <c r="C45" s="340"/>
      <c r="D45" s="340"/>
      <c r="E45" s="340"/>
      <c r="F45" s="340"/>
      <c r="G45" s="340"/>
      <c r="H45" s="340"/>
      <c r="I45" s="340"/>
      <c r="J45" s="340"/>
      <c r="K45" s="340"/>
      <c r="L45" s="340"/>
      <c r="M45" s="340"/>
      <c r="N45" s="340"/>
    </row>
    <row r="46" spans="3:14" ht="12.75">
      <c r="C46" s="338"/>
      <c r="D46" s="338"/>
      <c r="E46" s="338"/>
      <c r="F46" s="338"/>
      <c r="G46" s="338"/>
      <c r="H46" s="338"/>
      <c r="I46" s="338"/>
      <c r="J46" s="338"/>
      <c r="K46" s="338"/>
      <c r="L46" s="338"/>
      <c r="M46" s="339"/>
      <c r="N46" s="336"/>
    </row>
    <row r="47" spans="3:14" ht="12.75">
      <c r="C47" s="336"/>
      <c r="D47" s="338"/>
      <c r="E47" s="338"/>
      <c r="F47" s="338"/>
      <c r="G47" s="338"/>
      <c r="H47" s="338"/>
      <c r="I47" s="338"/>
      <c r="J47" s="338"/>
      <c r="K47" s="338"/>
      <c r="L47" s="338"/>
      <c r="M47" s="336"/>
      <c r="N47" s="339"/>
    </row>
  </sheetData>
  <sheetProtection password="C21E" sheet="1"/>
  <mergeCells count="6">
    <mergeCell ref="M8:N8"/>
    <mergeCell ref="C8:D8"/>
    <mergeCell ref="E8:F8"/>
    <mergeCell ref="G8:H8"/>
    <mergeCell ref="I8:J8"/>
    <mergeCell ref="K8:L8"/>
  </mergeCells>
  <printOptions/>
  <pageMargins left="0.38" right="0.34" top="0.7480314960629921" bottom="0.7480314960629921" header="0.31496062992125984" footer="0.31496062992125984"/>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Öhrlings 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96430</dc:creator>
  <cp:keywords/>
  <dc:description/>
  <cp:lastModifiedBy>ulfarv</cp:lastModifiedBy>
  <cp:lastPrinted>2015-12-15T12:48:54Z</cp:lastPrinted>
  <dcterms:created xsi:type="dcterms:W3CDTF">2008-04-04T08:19:24Z</dcterms:created>
  <dcterms:modified xsi:type="dcterms:W3CDTF">2024-03-25T06:09:04Z</dcterms:modified>
  <cp:category/>
  <cp:version/>
  <cp:contentType/>
  <cp:contentStatus/>
</cp:coreProperties>
</file>